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j\AppData\Local\Box\Box Edit\Documents\NHBx2TVpDkO2n0MeM_cSVQ==\"/>
    </mc:Choice>
  </mc:AlternateContent>
  <xr:revisionPtr revIDLastSave="0" documentId="13_ncr:1_{22DFA951-E610-461B-84D3-B91BA287B512}" xr6:coauthVersionLast="47" xr6:coauthVersionMax="47" xr10:uidLastSave="{00000000-0000-0000-0000-000000000000}"/>
  <bookViews>
    <workbookView xWindow="-120" yWindow="-120" windowWidth="20730" windowHeight="11160" activeTab="2" xr2:uid="{BD45DC38-9F7D-4A17-8FAE-46E0C2A95949}"/>
  </bookViews>
  <sheets>
    <sheet name="HPLC pH 8, 37°C" sheetId="6" r:id="rId1"/>
    <sheet name="HPLC pH 8, 50°C" sheetId="7" r:id="rId2"/>
    <sheet name="HPLC pH 7.1, 37°C" sheetId="8" r:id="rId3"/>
    <sheet name="Summary HPLC" sheetId="1" r:id="rId4"/>
    <sheet name="Summary pH8 37°C" sheetId="3" r:id="rId5"/>
    <sheet name="Summary pH8 50°C" sheetId="4" r:id="rId6"/>
    <sheet name="Summary pH7.1 37°C" sheetId="5" r:id="rId7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30" i="8" l="1"/>
  <c r="E29" i="8"/>
  <c r="B26" i="8"/>
  <c r="E25" i="8"/>
  <c r="D25" i="8"/>
  <c r="G19" i="8"/>
  <c r="C30" i="8" s="1"/>
  <c r="E19" i="8"/>
  <c r="J19" i="8" s="1"/>
  <c r="K30" i="8" s="1"/>
  <c r="C19" i="8"/>
  <c r="G18" i="8"/>
  <c r="C29" i="8" s="1"/>
  <c r="F18" i="8"/>
  <c r="B29" i="8" s="1"/>
  <c r="E18" i="8"/>
  <c r="J18" i="8" s="1"/>
  <c r="K29" i="8" s="1"/>
  <c r="C18" i="8"/>
  <c r="G29" i="8" s="1"/>
  <c r="G17" i="8"/>
  <c r="C28" i="8" s="1"/>
  <c r="E17" i="8"/>
  <c r="E28" i="8" s="1"/>
  <c r="C17" i="8"/>
  <c r="G28" i="8" s="1"/>
  <c r="J16" i="8"/>
  <c r="K27" i="8" s="1"/>
  <c r="G16" i="8"/>
  <c r="C27" i="8" s="1"/>
  <c r="E16" i="8"/>
  <c r="I16" i="8" s="1"/>
  <c r="J27" i="8" s="1"/>
  <c r="C16" i="8"/>
  <c r="G27" i="8" s="1"/>
  <c r="B16" i="8"/>
  <c r="F27" i="8" s="1"/>
  <c r="I15" i="8"/>
  <c r="J26" i="8" s="1"/>
  <c r="G15" i="8"/>
  <c r="C26" i="8" s="1"/>
  <c r="F15" i="8"/>
  <c r="E15" i="8"/>
  <c r="E26" i="8" s="1"/>
  <c r="C15" i="8"/>
  <c r="J15" i="8" s="1"/>
  <c r="K26" i="8" s="1"/>
  <c r="J14" i="8"/>
  <c r="K25" i="8" s="1"/>
  <c r="G14" i="8"/>
  <c r="C25" i="8" s="1"/>
  <c r="E14" i="8"/>
  <c r="D14" i="8"/>
  <c r="C14" i="8"/>
  <c r="G25" i="8" s="1"/>
  <c r="B14" i="8"/>
  <c r="F25" i="8" s="1"/>
  <c r="AC9" i="8"/>
  <c r="F19" i="8" s="1"/>
  <c r="B30" i="8" s="1"/>
  <c r="AB9" i="8"/>
  <c r="D19" i="8" s="1"/>
  <c r="AA9" i="8"/>
  <c r="B19" i="8" s="1"/>
  <c r="F30" i="8" s="1"/>
  <c r="X9" i="8"/>
  <c r="W9" i="8"/>
  <c r="D18" i="8" s="1"/>
  <c r="V9" i="8"/>
  <c r="B18" i="8" s="1"/>
  <c r="F29" i="8" s="1"/>
  <c r="S9" i="8"/>
  <c r="F17" i="8" s="1"/>
  <c r="B28" i="8" s="1"/>
  <c r="R9" i="8"/>
  <c r="D17" i="8" s="1"/>
  <c r="Q9" i="8"/>
  <c r="B17" i="8" s="1"/>
  <c r="F28" i="8" s="1"/>
  <c r="N9" i="8"/>
  <c r="F16" i="8" s="1"/>
  <c r="B27" i="8" s="1"/>
  <c r="M9" i="8"/>
  <c r="D16" i="8" s="1"/>
  <c r="L9" i="8"/>
  <c r="I9" i="8"/>
  <c r="H9" i="8"/>
  <c r="D15" i="8" s="1"/>
  <c r="G9" i="8"/>
  <c r="B15" i="8" s="1"/>
  <c r="F26" i="8" s="1"/>
  <c r="D9" i="8"/>
  <c r="F14" i="8" s="1"/>
  <c r="B25" i="8" s="1"/>
  <c r="C9" i="8"/>
  <c r="B9" i="8"/>
  <c r="H28" i="8" l="1"/>
  <c r="D28" i="8"/>
  <c r="H25" i="8"/>
  <c r="H26" i="8"/>
  <c r="D26" i="8"/>
  <c r="D29" i="8"/>
  <c r="H29" i="8"/>
  <c r="I29" i="8" s="1"/>
  <c r="H27" i="8"/>
  <c r="D27" i="8"/>
  <c r="H30" i="8"/>
  <c r="D30" i="8"/>
  <c r="J17" i="8"/>
  <c r="K28" i="8" s="1"/>
  <c r="I18" i="8"/>
  <c r="J29" i="8" s="1"/>
  <c r="E30" i="8"/>
  <c r="I17" i="8"/>
  <c r="J28" i="8" s="1"/>
  <c r="I19" i="8"/>
  <c r="J30" i="8" s="1"/>
  <c r="G26" i="8"/>
  <c r="E27" i="8"/>
  <c r="I14" i="8"/>
  <c r="J25" i="8" s="1"/>
  <c r="C29" i="7"/>
  <c r="E28" i="7"/>
  <c r="C28" i="7"/>
  <c r="F27" i="7"/>
  <c r="G26" i="7"/>
  <c r="G25" i="7"/>
  <c r="G24" i="7"/>
  <c r="I19" i="7"/>
  <c r="I29" i="7" s="1"/>
  <c r="G19" i="7"/>
  <c r="E19" i="7"/>
  <c r="E29" i="7" s="1"/>
  <c r="C19" i="7"/>
  <c r="G29" i="7" s="1"/>
  <c r="I18" i="7"/>
  <c r="I28" i="7" s="1"/>
  <c r="G18" i="7"/>
  <c r="E18" i="7"/>
  <c r="C18" i="7"/>
  <c r="G28" i="7" s="1"/>
  <c r="B18" i="7"/>
  <c r="F28" i="7" s="1"/>
  <c r="G17" i="7"/>
  <c r="C27" i="7" s="1"/>
  <c r="E17" i="7"/>
  <c r="I17" i="7" s="1"/>
  <c r="I27" i="7" s="1"/>
  <c r="D17" i="7"/>
  <c r="D27" i="7" s="1"/>
  <c r="C17" i="7"/>
  <c r="G27" i="7" s="1"/>
  <c r="B17" i="7"/>
  <c r="G16" i="7"/>
  <c r="C26" i="7" s="1"/>
  <c r="E16" i="7"/>
  <c r="E26" i="7" s="1"/>
  <c r="C16" i="7"/>
  <c r="G15" i="7"/>
  <c r="C25" i="7" s="1"/>
  <c r="E15" i="7"/>
  <c r="E25" i="7" s="1"/>
  <c r="D15" i="7"/>
  <c r="D25" i="7" s="1"/>
  <c r="C15" i="7"/>
  <c r="G14" i="7"/>
  <c r="C24" i="7" s="1"/>
  <c r="F14" i="7"/>
  <c r="E14" i="7"/>
  <c r="E24" i="7" s="1"/>
  <c r="C14" i="7"/>
  <c r="AC9" i="7"/>
  <c r="F19" i="7" s="1"/>
  <c r="AB9" i="7"/>
  <c r="D19" i="7" s="1"/>
  <c r="AA9" i="7"/>
  <c r="B19" i="7" s="1"/>
  <c r="F29" i="7" s="1"/>
  <c r="X9" i="7"/>
  <c r="F18" i="7" s="1"/>
  <c r="W9" i="7"/>
  <c r="D18" i="7" s="1"/>
  <c r="V9" i="7"/>
  <c r="S9" i="7"/>
  <c r="F17" i="7" s="1"/>
  <c r="R9" i="7"/>
  <c r="Q9" i="7"/>
  <c r="N9" i="7"/>
  <c r="F16" i="7" s="1"/>
  <c r="M9" i="7"/>
  <c r="D16" i="7" s="1"/>
  <c r="L9" i="7"/>
  <c r="B16" i="7" s="1"/>
  <c r="F26" i="7" s="1"/>
  <c r="I9" i="7"/>
  <c r="F15" i="7" s="1"/>
  <c r="H9" i="7"/>
  <c r="G9" i="7"/>
  <c r="B15" i="7" s="1"/>
  <c r="F25" i="7" s="1"/>
  <c r="D9" i="7"/>
  <c r="C9" i="7"/>
  <c r="D14" i="7" s="1"/>
  <c r="B9" i="7"/>
  <c r="B14" i="7" s="1"/>
  <c r="F24" i="7" s="1"/>
  <c r="I27" i="8" l="1"/>
  <c r="I26" i="8"/>
  <c r="I30" i="8"/>
  <c r="I25" i="8"/>
  <c r="I28" i="8"/>
  <c r="D26" i="7"/>
  <c r="H16" i="7"/>
  <c r="H26" i="7" s="1"/>
  <c r="H19" i="7"/>
  <c r="H29" i="7" s="1"/>
  <c r="D29" i="7"/>
  <c r="D24" i="7"/>
  <c r="H14" i="7"/>
  <c r="H24" i="7" s="1"/>
  <c r="B29" i="7"/>
  <c r="H18" i="7"/>
  <c r="H28" i="7" s="1"/>
  <c r="D28" i="7"/>
  <c r="B26" i="7"/>
  <c r="B27" i="7"/>
  <c r="B25" i="7"/>
  <c r="B28" i="7"/>
  <c r="J18" i="7"/>
  <c r="J28" i="7" s="1"/>
  <c r="E27" i="7"/>
  <c r="B24" i="7"/>
  <c r="I14" i="7"/>
  <c r="I24" i="7" s="1"/>
  <c r="H15" i="7"/>
  <c r="H25" i="7" s="1"/>
  <c r="I16" i="7"/>
  <c r="I26" i="7" s="1"/>
  <c r="H17" i="7"/>
  <c r="H27" i="7" s="1"/>
  <c r="I15" i="7"/>
  <c r="I25" i="7" s="1"/>
  <c r="J14" i="7" l="1"/>
  <c r="J24" i="7" s="1"/>
  <c r="J15" i="7"/>
  <c r="J25" i="7" s="1"/>
  <c r="J19" i="7"/>
  <c r="J29" i="7" s="1"/>
  <c r="J17" i="7"/>
  <c r="J27" i="7" s="1"/>
  <c r="J16" i="7"/>
  <c r="J26" i="7" s="1"/>
  <c r="G23" i="6"/>
  <c r="C50" i="6" s="1"/>
  <c r="F23" i="6"/>
  <c r="B50" i="6" s="1"/>
  <c r="E23" i="6"/>
  <c r="D23" i="6"/>
  <c r="C23" i="6"/>
  <c r="G50" i="6" s="1"/>
  <c r="B23" i="6"/>
  <c r="F50" i="6" s="1"/>
  <c r="G35" i="6"/>
  <c r="C62" i="6" s="1"/>
  <c r="E35" i="6"/>
  <c r="C35" i="6"/>
  <c r="G62" i="6" s="1"/>
  <c r="G34" i="6"/>
  <c r="C61" i="6" s="1"/>
  <c r="E34" i="6"/>
  <c r="E61" i="6" s="1"/>
  <c r="C34" i="6"/>
  <c r="G61" i="6" s="1"/>
  <c r="G33" i="6"/>
  <c r="C60" i="6" s="1"/>
  <c r="E33" i="6"/>
  <c r="C33" i="6"/>
  <c r="G60" i="6" s="1"/>
  <c r="G32" i="6"/>
  <c r="C59" i="6" s="1"/>
  <c r="E32" i="6"/>
  <c r="C32" i="6"/>
  <c r="G59" i="6" s="1"/>
  <c r="G31" i="6"/>
  <c r="E31" i="6"/>
  <c r="E58" i="6" s="1"/>
  <c r="C31" i="6"/>
  <c r="G58" i="6" s="1"/>
  <c r="G30" i="6"/>
  <c r="C57" i="6" s="1"/>
  <c r="E30" i="6"/>
  <c r="E57" i="6" s="1"/>
  <c r="C30" i="6"/>
  <c r="G57" i="6" s="1"/>
  <c r="G29" i="6"/>
  <c r="C56" i="6" s="1"/>
  <c r="E29" i="6"/>
  <c r="C29" i="6"/>
  <c r="G56" i="6" s="1"/>
  <c r="G28" i="6"/>
  <c r="E28" i="6"/>
  <c r="E55" i="6" s="1"/>
  <c r="C28" i="6"/>
  <c r="G55" i="6" s="1"/>
  <c r="G27" i="6"/>
  <c r="C54" i="6" s="1"/>
  <c r="E27" i="6"/>
  <c r="E54" i="6" s="1"/>
  <c r="C27" i="6"/>
  <c r="G54" i="6" s="1"/>
  <c r="G26" i="6"/>
  <c r="C53" i="6" s="1"/>
  <c r="E26" i="6"/>
  <c r="C26" i="6"/>
  <c r="G53" i="6" s="1"/>
  <c r="G25" i="6"/>
  <c r="C52" i="6" s="1"/>
  <c r="E25" i="6"/>
  <c r="C25" i="6"/>
  <c r="G52" i="6" s="1"/>
  <c r="G24" i="6"/>
  <c r="C51" i="6" s="1"/>
  <c r="E24" i="6"/>
  <c r="E51" i="6" s="1"/>
  <c r="C24" i="6"/>
  <c r="G51" i="6" s="1"/>
  <c r="G22" i="6"/>
  <c r="C49" i="6" s="1"/>
  <c r="E22" i="6"/>
  <c r="C22" i="6"/>
  <c r="G49" i="6" s="1"/>
  <c r="G21" i="6"/>
  <c r="C48" i="6" s="1"/>
  <c r="E21" i="6"/>
  <c r="C21" i="6"/>
  <c r="G48" i="6" s="1"/>
  <c r="G20" i="6"/>
  <c r="C47" i="6" s="1"/>
  <c r="E20" i="6"/>
  <c r="C20" i="6"/>
  <c r="G47" i="6" s="1"/>
  <c r="G19" i="6"/>
  <c r="C46" i="6" s="1"/>
  <c r="E19" i="6"/>
  <c r="E46" i="6" s="1"/>
  <c r="C19" i="6"/>
  <c r="G46" i="6" s="1"/>
  <c r="G18" i="6"/>
  <c r="C45" i="6" s="1"/>
  <c r="E18" i="6"/>
  <c r="C18" i="6"/>
  <c r="G45" i="6" s="1"/>
  <c r="G17" i="6"/>
  <c r="C44" i="6" s="1"/>
  <c r="E17" i="6"/>
  <c r="C17" i="6"/>
  <c r="G44" i="6" s="1"/>
  <c r="G16" i="6"/>
  <c r="C43" i="6" s="1"/>
  <c r="E16" i="6"/>
  <c r="E43" i="6" s="1"/>
  <c r="C16" i="6"/>
  <c r="G43" i="6" s="1"/>
  <c r="G15" i="6"/>
  <c r="C42" i="6" s="1"/>
  <c r="E15" i="6"/>
  <c r="E42" i="6" s="1"/>
  <c r="C15" i="6"/>
  <c r="G42" i="6" s="1"/>
  <c r="CZ10" i="6"/>
  <c r="F34" i="6" s="1"/>
  <c r="B61" i="6" s="1"/>
  <c r="CY10" i="6"/>
  <c r="D34" i="6" s="1"/>
  <c r="CX10" i="6"/>
  <c r="B34" i="6" s="1"/>
  <c r="F61" i="6" s="1"/>
  <c r="CU10" i="6"/>
  <c r="F33" i="6" s="1"/>
  <c r="B60" i="6" s="1"/>
  <c r="CT10" i="6"/>
  <c r="D33" i="6" s="1"/>
  <c r="CS10" i="6"/>
  <c r="B33" i="6" s="1"/>
  <c r="F60" i="6" s="1"/>
  <c r="CP10" i="6"/>
  <c r="F35" i="6" s="1"/>
  <c r="B62" i="6" s="1"/>
  <c r="CO10" i="6"/>
  <c r="D35" i="6" s="1"/>
  <c r="CN10" i="6"/>
  <c r="B35" i="6" s="1"/>
  <c r="F62" i="6" s="1"/>
  <c r="CK10" i="6"/>
  <c r="F32" i="6" s="1"/>
  <c r="B59" i="6" s="1"/>
  <c r="CJ10" i="6"/>
  <c r="D32" i="6" s="1"/>
  <c r="CI10" i="6"/>
  <c r="B32" i="6" s="1"/>
  <c r="F59" i="6" s="1"/>
  <c r="CF10" i="6"/>
  <c r="F31" i="6" s="1"/>
  <c r="B58" i="6" s="1"/>
  <c r="CE10" i="6"/>
  <c r="D31" i="6" s="1"/>
  <c r="CD10" i="6"/>
  <c r="B31" i="6" s="1"/>
  <c r="F58" i="6" s="1"/>
  <c r="CA10" i="6"/>
  <c r="F30" i="6" s="1"/>
  <c r="B57" i="6" s="1"/>
  <c r="BZ10" i="6"/>
  <c r="D30" i="6" s="1"/>
  <c r="BY10" i="6"/>
  <c r="B30" i="6" s="1"/>
  <c r="F57" i="6" s="1"/>
  <c r="BV10" i="6"/>
  <c r="F29" i="6" s="1"/>
  <c r="B56" i="6" s="1"/>
  <c r="BU10" i="6"/>
  <c r="D29" i="6" s="1"/>
  <c r="BT10" i="6"/>
  <c r="B29" i="6" s="1"/>
  <c r="F56" i="6" s="1"/>
  <c r="BQ10" i="6"/>
  <c r="F28" i="6" s="1"/>
  <c r="B55" i="6" s="1"/>
  <c r="BP10" i="6"/>
  <c r="D28" i="6" s="1"/>
  <c r="D55" i="6" s="1"/>
  <c r="BO10" i="6"/>
  <c r="B28" i="6" s="1"/>
  <c r="F55" i="6" s="1"/>
  <c r="BL10" i="6"/>
  <c r="F27" i="6" s="1"/>
  <c r="B54" i="6" s="1"/>
  <c r="BK10" i="6"/>
  <c r="D27" i="6" s="1"/>
  <c r="BJ10" i="6"/>
  <c r="B27" i="6" s="1"/>
  <c r="F54" i="6" s="1"/>
  <c r="BG10" i="6"/>
  <c r="F26" i="6" s="1"/>
  <c r="B53" i="6" s="1"/>
  <c r="BF10" i="6"/>
  <c r="D26" i="6" s="1"/>
  <c r="BE10" i="6"/>
  <c r="B26" i="6" s="1"/>
  <c r="F53" i="6" s="1"/>
  <c r="BB10" i="6"/>
  <c r="F25" i="6" s="1"/>
  <c r="B52" i="6" s="1"/>
  <c r="BA10" i="6"/>
  <c r="D25" i="6" s="1"/>
  <c r="D52" i="6" s="1"/>
  <c r="AZ10" i="6"/>
  <c r="B25" i="6" s="1"/>
  <c r="F52" i="6" s="1"/>
  <c r="AW10" i="6"/>
  <c r="F24" i="6" s="1"/>
  <c r="B51" i="6" s="1"/>
  <c r="AV10" i="6"/>
  <c r="D24" i="6" s="1"/>
  <c r="AU10" i="6"/>
  <c r="B24" i="6" s="1"/>
  <c r="F51" i="6" s="1"/>
  <c r="AR10" i="6"/>
  <c r="AQ10" i="6"/>
  <c r="AP10" i="6"/>
  <c r="AM10" i="6"/>
  <c r="F22" i="6" s="1"/>
  <c r="B49" i="6" s="1"/>
  <c r="AL10" i="6"/>
  <c r="D22" i="6" s="1"/>
  <c r="AK10" i="6"/>
  <c r="B22" i="6" s="1"/>
  <c r="F49" i="6" s="1"/>
  <c r="AH10" i="6"/>
  <c r="F21" i="6" s="1"/>
  <c r="B48" i="6" s="1"/>
  <c r="AG10" i="6"/>
  <c r="D21" i="6" s="1"/>
  <c r="AF10" i="6"/>
  <c r="B21" i="6" s="1"/>
  <c r="F48" i="6" s="1"/>
  <c r="AC10" i="6"/>
  <c r="F20" i="6" s="1"/>
  <c r="B47" i="6" s="1"/>
  <c r="AB10" i="6"/>
  <c r="D20" i="6" s="1"/>
  <c r="AA10" i="6"/>
  <c r="B20" i="6" s="1"/>
  <c r="F47" i="6" s="1"/>
  <c r="X10" i="6"/>
  <c r="F19" i="6" s="1"/>
  <c r="B46" i="6" s="1"/>
  <c r="W10" i="6"/>
  <c r="D19" i="6" s="1"/>
  <c r="V10" i="6"/>
  <c r="B19" i="6" s="1"/>
  <c r="F46" i="6" s="1"/>
  <c r="S10" i="6"/>
  <c r="F18" i="6" s="1"/>
  <c r="B45" i="6" s="1"/>
  <c r="R10" i="6"/>
  <c r="D18" i="6" s="1"/>
  <c r="Q10" i="6"/>
  <c r="B18" i="6" s="1"/>
  <c r="F45" i="6" s="1"/>
  <c r="N10" i="6"/>
  <c r="F17" i="6" s="1"/>
  <c r="B44" i="6" s="1"/>
  <c r="M10" i="6"/>
  <c r="D17" i="6" s="1"/>
  <c r="L10" i="6"/>
  <c r="B17" i="6" s="1"/>
  <c r="F44" i="6" s="1"/>
  <c r="I10" i="6"/>
  <c r="F16" i="6" s="1"/>
  <c r="B43" i="6" s="1"/>
  <c r="H10" i="6"/>
  <c r="D16" i="6" s="1"/>
  <c r="D43" i="6" s="1"/>
  <c r="G10" i="6"/>
  <c r="B16" i="6" s="1"/>
  <c r="F43" i="6" s="1"/>
  <c r="D10" i="6"/>
  <c r="F15" i="6" s="1"/>
  <c r="B42" i="6" s="1"/>
  <c r="C10" i="6"/>
  <c r="D15" i="6" s="1"/>
  <c r="B10" i="6"/>
  <c r="B15" i="6" s="1"/>
  <c r="F42" i="6" s="1"/>
  <c r="J19" i="6" l="1"/>
  <c r="J46" i="6" s="1"/>
  <c r="H20" i="6"/>
  <c r="H47" i="6" s="1"/>
  <c r="H31" i="6"/>
  <c r="H58" i="6" s="1"/>
  <c r="J24" i="6"/>
  <c r="J51" i="6" s="1"/>
  <c r="H35" i="6"/>
  <c r="H62" i="6" s="1"/>
  <c r="K16" i="6"/>
  <c r="K43" i="6" s="1"/>
  <c r="J20" i="6"/>
  <c r="J47" i="6" s="1"/>
  <c r="K32" i="6"/>
  <c r="K59" i="6" s="1"/>
  <c r="J25" i="6"/>
  <c r="J52" i="6" s="1"/>
  <c r="E52" i="6"/>
  <c r="K23" i="6"/>
  <c r="K50" i="6" s="1"/>
  <c r="J30" i="6"/>
  <c r="J57" i="6" s="1"/>
  <c r="J34" i="6"/>
  <c r="J61" i="6" s="1"/>
  <c r="D58" i="6"/>
  <c r="J15" i="6"/>
  <c r="J42" i="6" s="1"/>
  <c r="K34" i="6"/>
  <c r="K61" i="6" s="1"/>
  <c r="D47" i="6"/>
  <c r="E47" i="6"/>
  <c r="D62" i="6"/>
  <c r="J16" i="6"/>
  <c r="J43" i="6" s="1"/>
  <c r="K19" i="6"/>
  <c r="K46" i="6" s="1"/>
  <c r="J28" i="6"/>
  <c r="J55" i="6" s="1"/>
  <c r="J35" i="6"/>
  <c r="J62" i="6" s="1"/>
  <c r="E62" i="6"/>
  <c r="D53" i="6"/>
  <c r="H26" i="6"/>
  <c r="J18" i="6"/>
  <c r="J45" i="6" s="1"/>
  <c r="E45" i="6"/>
  <c r="K22" i="6"/>
  <c r="K49" i="6" s="1"/>
  <c r="C55" i="6"/>
  <c r="K28" i="6"/>
  <c r="K55" i="6" s="1"/>
  <c r="D56" i="6"/>
  <c r="H29" i="6"/>
  <c r="D61" i="6"/>
  <c r="H34" i="6"/>
  <c r="K15" i="6"/>
  <c r="K42" i="6" s="1"/>
  <c r="K17" i="6"/>
  <c r="K44" i="6" s="1"/>
  <c r="J17" i="6"/>
  <c r="J44" i="6" s="1"/>
  <c r="E44" i="6"/>
  <c r="K18" i="6"/>
  <c r="K45" i="6" s="1"/>
  <c r="H28" i="6"/>
  <c r="J29" i="6"/>
  <c r="J56" i="6" s="1"/>
  <c r="E56" i="6"/>
  <c r="K21" i="6"/>
  <c r="K48" i="6" s="1"/>
  <c r="J21" i="6"/>
  <c r="J48" i="6" s="1"/>
  <c r="E48" i="6"/>
  <c r="D46" i="6"/>
  <c r="H19" i="6"/>
  <c r="H25" i="6"/>
  <c r="K30" i="6"/>
  <c r="K57" i="6" s="1"/>
  <c r="D59" i="6"/>
  <c r="H32" i="6"/>
  <c r="D57" i="6"/>
  <c r="H30" i="6"/>
  <c r="K29" i="6"/>
  <c r="K56" i="6" s="1"/>
  <c r="D48" i="6"/>
  <c r="H21" i="6"/>
  <c r="D51" i="6"/>
  <c r="H24" i="6"/>
  <c r="D44" i="6"/>
  <c r="H17" i="6"/>
  <c r="D50" i="6"/>
  <c r="H23" i="6"/>
  <c r="K25" i="6"/>
  <c r="K52" i="6" s="1"/>
  <c r="J26" i="6"/>
  <c r="J53" i="6" s="1"/>
  <c r="E53" i="6"/>
  <c r="J27" i="6"/>
  <c r="J54" i="6" s="1"/>
  <c r="J31" i="6"/>
  <c r="J58" i="6" s="1"/>
  <c r="J23" i="6"/>
  <c r="J50" i="6" s="1"/>
  <c r="E50" i="6"/>
  <c r="K27" i="6"/>
  <c r="K54" i="6" s="1"/>
  <c r="C58" i="6"/>
  <c r="K31" i="6"/>
  <c r="K58" i="6" s="1"/>
  <c r="D60" i="6"/>
  <c r="H33" i="6"/>
  <c r="H16" i="6"/>
  <c r="D49" i="6"/>
  <c r="H22" i="6"/>
  <c r="D42" i="6"/>
  <c r="H15" i="6"/>
  <c r="D54" i="6"/>
  <c r="H27" i="6"/>
  <c r="D45" i="6"/>
  <c r="H18" i="6"/>
  <c r="K20" i="6"/>
  <c r="K47" i="6" s="1"/>
  <c r="J22" i="6"/>
  <c r="J49" i="6" s="1"/>
  <c r="E49" i="6"/>
  <c r="K24" i="6"/>
  <c r="K51" i="6" s="1"/>
  <c r="K26" i="6"/>
  <c r="K53" i="6" s="1"/>
  <c r="K33" i="6"/>
  <c r="K60" i="6" s="1"/>
  <c r="J33" i="6"/>
  <c r="J60" i="6" s="1"/>
  <c r="E60" i="6"/>
  <c r="E59" i="6"/>
  <c r="K35" i="6"/>
  <c r="K62" i="6" s="1"/>
  <c r="J32" i="6"/>
  <c r="J59" i="6" s="1"/>
  <c r="I20" i="6" l="1"/>
  <c r="I47" i="6" s="1"/>
  <c r="I35" i="6"/>
  <c r="I62" i="6" s="1"/>
  <c r="H44" i="6"/>
  <c r="I17" i="6"/>
  <c r="I44" i="6" s="1"/>
  <c r="H57" i="6"/>
  <c r="I30" i="6"/>
  <c r="I57" i="6" s="1"/>
  <c r="H42" i="6"/>
  <c r="I15" i="6"/>
  <c r="I42" i="6" s="1"/>
  <c r="I33" i="6"/>
  <c r="I60" i="6" s="1"/>
  <c r="H60" i="6"/>
  <c r="I23" i="6"/>
  <c r="I50" i="6" s="1"/>
  <c r="H50" i="6"/>
  <c r="H51" i="6"/>
  <c r="I24" i="6"/>
  <c r="I51" i="6" s="1"/>
  <c r="I31" i="6"/>
  <c r="I58" i="6" s="1"/>
  <c r="H43" i="6"/>
  <c r="I16" i="6"/>
  <c r="I43" i="6" s="1"/>
  <c r="H59" i="6"/>
  <c r="I32" i="6"/>
  <c r="I59" i="6" s="1"/>
  <c r="H46" i="6"/>
  <c r="I19" i="6"/>
  <c r="I46" i="6" s="1"/>
  <c r="H54" i="6"/>
  <c r="I27" i="6"/>
  <c r="I54" i="6" s="1"/>
  <c r="I18" i="6"/>
  <c r="I45" i="6" s="1"/>
  <c r="H45" i="6"/>
  <c r="I22" i="6"/>
  <c r="I49" i="6" s="1"/>
  <c r="H49" i="6"/>
  <c r="I26" i="6"/>
  <c r="I53" i="6" s="1"/>
  <c r="H53" i="6"/>
  <c r="I34" i="6"/>
  <c r="I61" i="6" s="1"/>
  <c r="H61" i="6"/>
  <c r="H48" i="6"/>
  <c r="I21" i="6"/>
  <c r="I48" i="6" s="1"/>
  <c r="H52" i="6"/>
  <c r="I25" i="6"/>
  <c r="I52" i="6" s="1"/>
  <c r="H55" i="6"/>
  <c r="I28" i="6"/>
  <c r="I55" i="6" s="1"/>
  <c r="I29" i="6"/>
  <c r="I56" i="6" s="1"/>
  <c r="H56" i="6"/>
  <c r="J9" i="1"/>
  <c r="J10" i="1"/>
  <c r="J11" i="1"/>
  <c r="J12" i="1"/>
  <c r="J13" i="1"/>
  <c r="J14" i="1"/>
  <c r="J15" i="1"/>
  <c r="J16" i="1"/>
  <c r="J17" i="1"/>
  <c r="J18" i="1"/>
  <c r="J19" i="1"/>
  <c r="J20" i="1"/>
  <c r="J21" i="1"/>
  <c r="J22" i="1"/>
  <c r="J23" i="1"/>
  <c r="J8" i="1"/>
  <c r="J7" i="1"/>
  <c r="J6" i="1"/>
  <c r="J5" i="1"/>
  <c r="J4" i="1"/>
  <c r="J3" i="1"/>
</calcChain>
</file>

<file path=xl/sharedStrings.xml><?xml version="1.0" encoding="utf-8"?>
<sst xmlns="http://schemas.openxmlformats.org/spreadsheetml/2006/main" count="435" uniqueCount="127">
  <si>
    <t>pH8, 37°C</t>
  </si>
  <si>
    <t>Enzyme</t>
  </si>
  <si>
    <t>BHET</t>
  </si>
  <si>
    <t>MHET</t>
  </si>
  <si>
    <t xml:space="preserve">TPA </t>
  </si>
  <si>
    <t>Total mM ester cleaved</t>
  </si>
  <si>
    <t>t=0</t>
  </si>
  <si>
    <t>t=24</t>
  </si>
  <si>
    <t>Lysate</t>
  </si>
  <si>
    <t>pH8, 50°C</t>
  </si>
  <si>
    <t>E1</t>
  </si>
  <si>
    <t>E2</t>
  </si>
  <si>
    <t>pH 7.1, 37°C</t>
  </si>
  <si>
    <t>BHET Error</t>
  </si>
  <si>
    <t>MHET Error</t>
  </si>
  <si>
    <t>TPA Error</t>
  </si>
  <si>
    <t>Total mM ester cleaved ERROR</t>
  </si>
  <si>
    <t>Host species, enzyme</t>
  </si>
  <si>
    <t>Accession/Product number</t>
  </si>
  <si>
    <t>[TPA] mean  (mM)</t>
  </si>
  <si>
    <t>[TPA] error  (mM)</t>
  </si>
  <si>
    <t>[MHET] mean  (mM)</t>
  </si>
  <si>
    <t>[MHET] error  (mM)</t>
  </si>
  <si>
    <t>[BHET] mean (mM)</t>
  </si>
  <si>
    <t>[BHET] error  (mM)</t>
  </si>
  <si>
    <t>mM esters cleaved (HPLC)</t>
  </si>
  <si>
    <t>mM esters cleaved (HPLC) error</t>
  </si>
  <si>
    <t>mM esters cleaved (colorimetric)</t>
  </si>
  <si>
    <t>mM esters cleaved (colorimetric) error</t>
  </si>
  <si>
    <t xml:space="preserve"> </t>
  </si>
  <si>
    <t xml:space="preserve">Thermobifida fusca cutinase </t>
  </si>
  <si>
    <t>WP_011291330.1</t>
  </si>
  <si>
    <r>
      <t xml:space="preserve">Ideonella sakiensis </t>
    </r>
    <r>
      <rPr>
        <sz val="11"/>
        <color rgb="FF000000"/>
        <rFont val="Calibri"/>
        <family val="2"/>
      </rPr>
      <t>PETase</t>
    </r>
  </si>
  <si>
    <t>GAP38373.1</t>
  </si>
  <si>
    <t>Uncultured bacterium leaf-branch compost cutinase</t>
  </si>
  <si>
    <t>AEV21261.1</t>
  </si>
  <si>
    <t>Thermomonospora curvata cutinase</t>
  </si>
  <si>
    <t>CDN67545.1</t>
  </si>
  <si>
    <t xml:space="preserve">Thermobifida fusca DSM4434 2 cutinase </t>
  </si>
  <si>
    <t>ADV92528.1</t>
  </si>
  <si>
    <t>Thermobifida cellulosilytica DSM4453 5 cutinase</t>
  </si>
  <si>
    <t>ADV92527.1</t>
  </si>
  <si>
    <t>Thermobifida alba esterase</t>
  </si>
  <si>
    <t>BAI99230.2</t>
  </si>
  <si>
    <t>Thermobifida halotolerans DSM4493 1 esterase</t>
  </si>
  <si>
    <t>AFA45122.1</t>
  </si>
  <si>
    <t>Thermobifida fusca cutinase</t>
  </si>
  <si>
    <t>ALF04778.1</t>
  </si>
  <si>
    <t>OAO77298</t>
  </si>
  <si>
    <r>
      <t xml:space="preserve">Bacillus subtilis </t>
    </r>
    <r>
      <rPr>
        <sz val="11"/>
        <color rgb="FF000000"/>
        <rFont val="Calibri"/>
        <family val="2"/>
      </rPr>
      <t>carboxylesterase</t>
    </r>
  </si>
  <si>
    <t>WP_169507057</t>
  </si>
  <si>
    <r>
      <t>Aspergilis oryzae</t>
    </r>
    <r>
      <rPr>
        <sz val="11"/>
        <color rgb="FF000000"/>
        <rFont val="Calibri"/>
        <family val="2"/>
      </rPr>
      <t xml:space="preserve"> lipase</t>
    </r>
  </si>
  <si>
    <r>
      <t>Candida antarctica</t>
    </r>
    <r>
      <rPr>
        <sz val="11"/>
        <color rgb="FF000000"/>
        <rFont val="Calibri"/>
        <family val="2"/>
      </rPr>
      <t xml:space="preserve"> lipase A</t>
    </r>
  </si>
  <si>
    <r>
      <t>Candida antarctica</t>
    </r>
    <r>
      <rPr>
        <sz val="11"/>
        <color rgb="FF000000"/>
        <rFont val="Calibri"/>
        <family val="2"/>
      </rPr>
      <t xml:space="preserve"> lipase B</t>
    </r>
  </si>
  <si>
    <r>
      <t xml:space="preserve">Rhizopus oryzae </t>
    </r>
    <r>
      <rPr>
        <sz val="11"/>
        <color rgb="FF000000"/>
        <rFont val="Calibri"/>
        <family val="2"/>
      </rPr>
      <t>lipase</t>
    </r>
  </si>
  <si>
    <r>
      <t>Aspergilis oryzae</t>
    </r>
    <r>
      <rPr>
        <sz val="11"/>
        <color rgb="FF000000"/>
        <rFont val="Calibri"/>
        <family val="2"/>
      </rPr>
      <t xml:space="preserve"> phospholipase A1</t>
    </r>
  </si>
  <si>
    <r>
      <t>Pseudomonas sp.</t>
    </r>
    <r>
      <rPr>
        <sz val="11"/>
        <color rgb="FF000000"/>
        <rFont val="Calibri"/>
        <family val="2"/>
      </rPr>
      <t xml:space="preserve"> lipoprotein lipase</t>
    </r>
  </si>
  <si>
    <t>Bovine pancreas phospholipase A2</t>
  </si>
  <si>
    <r>
      <t xml:space="preserve">E. coli </t>
    </r>
    <r>
      <rPr>
        <sz val="11"/>
        <color rgb="FF444444"/>
        <rFont val="Calibri"/>
        <family val="2"/>
      </rPr>
      <t>lysate</t>
    </r>
  </si>
  <si>
    <t>no enzyme control (0 h)</t>
  </si>
  <si>
    <t>no enzyme control (24 h)</t>
  </si>
  <si>
    <t>MHET mM</t>
  </si>
  <si>
    <t>BHET mM</t>
  </si>
  <si>
    <t>Table S1. Summary substrate and product analyses determined by HPLC and colorimetric assay after 24h reaction (pH 8.0, 50°C, 1mM BHET)</t>
  </si>
  <si>
    <t>Table S1. Summary substrate and product analyses determined by HPLC and colorimetric assay after 24h reaction (pH 8.0, 37°C, 1 mM BHET)</t>
  </si>
  <si>
    <t>Table S1. Summary substrate and product analyses determined by HPLC and colorimetric assay after 24h reaction (pH 7.1, 37°C, 1 mM BHET)</t>
  </si>
  <si>
    <r>
      <t>Geobacillus stearothermophilis</t>
    </r>
    <r>
      <rPr>
        <sz val="11"/>
        <color rgb="FF000000"/>
        <rFont val="Calibri"/>
        <family val="2"/>
      </rPr>
      <t xml:space="preserve"> esterase</t>
    </r>
  </si>
  <si>
    <t>TPA  mM</t>
  </si>
  <si>
    <t>Total Error</t>
  </si>
  <si>
    <t>E10</t>
  </si>
  <si>
    <t>E11</t>
  </si>
  <si>
    <t>Total Concentrations, pH8 37°C triplicate wells in experimental duplicate plates</t>
  </si>
  <si>
    <t>Tf</t>
  </si>
  <si>
    <t>Is</t>
  </si>
  <si>
    <t>E3</t>
  </si>
  <si>
    <t>E4</t>
  </si>
  <si>
    <t>E5</t>
  </si>
  <si>
    <t>E6</t>
  </si>
  <si>
    <t>E7</t>
  </si>
  <si>
    <t>E8</t>
  </si>
  <si>
    <t>E9</t>
  </si>
  <si>
    <t>E12</t>
  </si>
  <si>
    <t>E13</t>
  </si>
  <si>
    <t>Geo</t>
  </si>
  <si>
    <t>E14</t>
  </si>
  <si>
    <t>Bsub</t>
  </si>
  <si>
    <t>E15</t>
  </si>
  <si>
    <t>E16</t>
  </si>
  <si>
    <r>
      <rPr>
        <i/>
        <sz val="12"/>
        <color theme="1"/>
        <rFont val="Calibri"/>
        <family val="2"/>
        <scheme val="minor"/>
      </rPr>
      <t>Aspergilis oryzae</t>
    </r>
    <r>
      <rPr>
        <sz val="12"/>
        <color theme="1"/>
        <rFont val="Calibri"/>
        <family val="2"/>
        <scheme val="minor"/>
      </rPr>
      <t xml:space="preserve"> lipase</t>
    </r>
  </si>
  <si>
    <t>E17</t>
  </si>
  <si>
    <r>
      <rPr>
        <i/>
        <sz val="12"/>
        <color theme="1"/>
        <rFont val="Calibri"/>
        <family val="2"/>
        <scheme val="minor"/>
      </rPr>
      <t>Candita antarctica</t>
    </r>
    <r>
      <rPr>
        <sz val="12"/>
        <color theme="1"/>
        <rFont val="Calibri"/>
        <family val="2"/>
        <scheme val="minor"/>
      </rPr>
      <t xml:space="preserve"> lipase A </t>
    </r>
  </si>
  <si>
    <t>E18</t>
  </si>
  <si>
    <r>
      <rPr>
        <i/>
        <sz val="12"/>
        <color theme="1"/>
        <rFont val="Calibri"/>
        <family val="2"/>
        <scheme val="minor"/>
      </rPr>
      <t>Candita antarctica</t>
    </r>
    <r>
      <rPr>
        <sz val="12"/>
        <color theme="1"/>
        <rFont val="Calibri"/>
        <family val="2"/>
        <scheme val="minor"/>
      </rPr>
      <t xml:space="preserve"> lipase B </t>
    </r>
  </si>
  <si>
    <r>
      <rPr>
        <i/>
        <sz val="12"/>
        <color theme="1"/>
        <rFont val="Calibri"/>
        <family val="2"/>
        <scheme val="minor"/>
      </rPr>
      <t xml:space="preserve">Rhizopus oryzae </t>
    </r>
    <r>
      <rPr>
        <sz val="12"/>
        <color theme="1"/>
        <rFont val="Calibri"/>
        <family val="2"/>
        <scheme val="minor"/>
      </rPr>
      <t xml:space="preserve">esterase </t>
    </r>
  </si>
  <si>
    <r>
      <rPr>
        <i/>
        <sz val="12"/>
        <color theme="1"/>
        <rFont val="Calibri"/>
        <family val="2"/>
        <scheme val="minor"/>
      </rPr>
      <t>Aspergilis oryzae</t>
    </r>
    <r>
      <rPr>
        <sz val="12"/>
        <color theme="1"/>
        <rFont val="Calibri"/>
        <family val="2"/>
        <scheme val="minor"/>
      </rPr>
      <t xml:space="preserve"> phospholipase </t>
    </r>
  </si>
  <si>
    <r>
      <rPr>
        <i/>
        <sz val="12"/>
        <color theme="1"/>
        <rFont val="Calibri"/>
        <family val="2"/>
        <scheme val="minor"/>
      </rPr>
      <t>Pseudomonas sp</t>
    </r>
    <r>
      <rPr>
        <sz val="12"/>
        <color theme="1"/>
        <rFont val="Calibri"/>
        <family val="2"/>
        <scheme val="minor"/>
      </rPr>
      <t xml:space="preserve">. lipoprotein lipase </t>
    </r>
  </si>
  <si>
    <t xml:space="preserve">Bovine pancreas phospholipase </t>
  </si>
  <si>
    <t>T=0</t>
  </si>
  <si>
    <t>T=24</t>
  </si>
  <si>
    <t>Replicate</t>
  </si>
  <si>
    <t>TPA</t>
  </si>
  <si>
    <t>Average</t>
  </si>
  <si>
    <t>Average diluted HPLC vial concentration</t>
  </si>
  <si>
    <t>Total mM ester cleaved (Zeroed)</t>
  </si>
  <si>
    <t>Average undiluted well concentration</t>
  </si>
  <si>
    <t xml:space="preserve">Total mM ester cleaved Zeroed </t>
  </si>
  <si>
    <t>Substrate and product concentrations reported by HPLC for pH 8.0 50°C</t>
  </si>
  <si>
    <t>Average diluted HPLC vial concentrations</t>
  </si>
  <si>
    <t>BHET ERROR</t>
  </si>
  <si>
    <t>MHET error</t>
  </si>
  <si>
    <t>TPA ERROR</t>
  </si>
  <si>
    <t>mM ester cleaved</t>
  </si>
  <si>
    <t>Total ester cleaved error</t>
  </si>
  <si>
    <t>Average udiluted reaction well concentrations</t>
  </si>
  <si>
    <t>TPA mM</t>
  </si>
  <si>
    <t>Substrate and product concentrations reported by HPLC for pH 7.1 37°C</t>
  </si>
  <si>
    <t>BHETµM</t>
  </si>
  <si>
    <t>BHET Error µM</t>
  </si>
  <si>
    <t>MHET µM</t>
  </si>
  <si>
    <t>MHET Error µM</t>
  </si>
  <si>
    <t>TPA  µM</t>
  </si>
  <si>
    <t>TPA Error µM</t>
  </si>
  <si>
    <t>Average undiluted reaction well concentrations</t>
  </si>
  <si>
    <t>TPA Error mM</t>
  </si>
  <si>
    <t>MHET Error mM</t>
  </si>
  <si>
    <t>BHET Error mM</t>
  </si>
  <si>
    <t>Total mM ester cleaved Zeroed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</si>
</sst>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000"/>
    <numFmt numFmtId="165" formatCode="0.000"/>
    <numFmt numFmtId="166" formatCode="0.0"/>
  </numFmts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1"/>
      <color rgb="FF000000"/>
      <name val="Calibri"/>
      <family val="2"/>
      <scheme val="minor"/>
    </font>
    <font>
      <i/>
      <sz val="11"/>
      <color rgb="FF000000"/>
      <name val="Calibri"/>
      <family val="2"/>
    </font>
    <font>
      <i/>
      <sz val="11"/>
      <color rgb="FF444444"/>
      <name val="Calibri"/>
      <family val="2"/>
    </font>
    <font>
      <sz val="11"/>
      <color theme="1"/>
      <name val="Arial"/>
      <family val="2"/>
      <charset val="1"/>
    </font>
    <font>
      <sz val="11"/>
      <color rgb="FF444444"/>
      <name val="Calibri"/>
      <family val="2"/>
    </font>
    <font>
      <sz val="11"/>
      <color rgb="FF000000"/>
      <name val="Calibri"/>
      <family val="2"/>
    </font>
    <font>
      <i/>
      <sz val="11"/>
      <color rgb="FF000000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11" fillId="0" borderId="0"/>
  </cellStyleXfs>
  <cellXfs count="46">
    <xf numFmtId="0" fontId="0" fillId="0" borderId="0" xfId="0"/>
    <xf numFmtId="2" fontId="0" fillId="0" borderId="0" xfId="0" applyNumberFormat="1"/>
    <xf numFmtId="0" fontId="0" fillId="0" borderId="0" xfId="0" applyBorder="1"/>
    <xf numFmtId="0" fontId="0" fillId="0" borderId="1" xfId="0" applyBorder="1" applyAlignment="1">
      <alignment wrapText="1"/>
    </xf>
    <xf numFmtId="0" fontId="0" fillId="0" borderId="1" xfId="0" applyBorder="1"/>
    <xf numFmtId="2" fontId="0" fillId="0" borderId="1" xfId="0" applyNumberFormat="1" applyBorder="1" applyAlignment="1">
      <alignment wrapText="1"/>
    </xf>
    <xf numFmtId="0" fontId="0" fillId="0" borderId="0" xfId="0" applyBorder="1" applyAlignment="1">
      <alignment wrapText="1"/>
    </xf>
    <xf numFmtId="0" fontId="2" fillId="0" borderId="0" xfId="0" applyFont="1" applyAlignment="1">
      <alignment horizontal="center" vertical="center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2" fontId="1" fillId="0" borderId="0" xfId="0" applyNumberFormat="1" applyFont="1" applyAlignment="1">
      <alignment horizontal="center" vertical="center"/>
    </xf>
    <xf numFmtId="2" fontId="1" fillId="0" borderId="0" xfId="0" applyNumberFormat="1" applyFont="1" applyAlignment="1">
      <alignment horizontal="center" vertical="center" wrapText="1"/>
    </xf>
    <xf numFmtId="0" fontId="6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 vertical="center" wrapText="1"/>
    </xf>
    <xf numFmtId="164" fontId="1" fillId="0" borderId="0" xfId="0" applyNumberFormat="1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9" fillId="0" borderId="0" xfId="0" applyFont="1" applyAlignment="1">
      <alignment horizontal="center" vertical="center" wrapText="1"/>
    </xf>
    <xf numFmtId="2" fontId="1" fillId="0" borderId="0" xfId="1" applyNumberFormat="1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/>
    </xf>
    <xf numFmtId="165" fontId="0" fillId="0" borderId="0" xfId="0" applyNumberFormat="1" applyAlignment="1">
      <alignment horizontal="center" vertical="center"/>
    </xf>
    <xf numFmtId="165" fontId="1" fillId="0" borderId="0" xfId="0" applyNumberFormat="1" applyFont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6" fillId="0" borderId="0" xfId="0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 wrapText="1"/>
    </xf>
    <xf numFmtId="2" fontId="1" fillId="0" borderId="0" xfId="0" applyNumberFormat="1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9" fillId="0" borderId="0" xfId="0" applyFont="1" applyBorder="1" applyAlignment="1">
      <alignment horizontal="center" vertical="center" wrapText="1"/>
    </xf>
    <xf numFmtId="165" fontId="0" fillId="0" borderId="0" xfId="0" applyNumberFormat="1" applyAlignment="1">
      <alignment horizontal="center"/>
    </xf>
    <xf numFmtId="0" fontId="0" fillId="2" borderId="0" xfId="0" applyFill="1" applyBorder="1" applyAlignment="1">
      <alignment wrapText="1"/>
    </xf>
    <xf numFmtId="2" fontId="0" fillId="0" borderId="0" xfId="0" applyNumberFormat="1" applyBorder="1" applyAlignment="1">
      <alignment horizontal="center" vertical="center"/>
    </xf>
    <xf numFmtId="166" fontId="0" fillId="0" borderId="1" xfId="0" applyNumberFormat="1" applyBorder="1" applyAlignment="1">
      <alignment wrapText="1"/>
    </xf>
    <xf numFmtId="0" fontId="0" fillId="0" borderId="0" xfId="0" applyAlignment="1">
      <alignment horizontal="center"/>
    </xf>
    <xf numFmtId="0" fontId="0" fillId="0" borderId="1" xfId="0" applyFill="1" applyBorder="1" applyAlignment="1">
      <alignment wrapText="1"/>
    </xf>
    <xf numFmtId="0" fontId="11" fillId="0" borderId="0" xfId="2" applyAlignment="1">
      <alignment horizontal="center"/>
    </xf>
    <xf numFmtId="0" fontId="0" fillId="0" borderId="0" xfId="0" applyAlignment="1">
      <alignment wrapText="1"/>
    </xf>
    <xf numFmtId="166" fontId="0" fillId="0" borderId="0" xfId="0" applyNumberFormat="1"/>
    <xf numFmtId="165" fontId="0" fillId="0" borderId="0" xfId="0" applyNumberFormat="1"/>
    <xf numFmtId="2" fontId="0" fillId="0" borderId="1" xfId="0" applyNumberFormat="1" applyBorder="1"/>
    <xf numFmtId="0" fontId="0" fillId="0" borderId="0" xfId="0" applyAlignment="1">
      <alignment horizontal="right"/>
    </xf>
  </cellXfs>
  <cellStyles count="3">
    <cellStyle name="Normal" xfId="0" builtinId="0"/>
    <cellStyle name="Normal 2" xfId="2" xr:uid="{C7426AD4-7E29-4559-BAFE-8ABD01ED4C62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81429A-B44A-4193-94B1-FC023E011B55}">
  <dimension ref="A1:CZ62"/>
  <sheetViews>
    <sheetView workbookViewId="0">
      <selection activeCell="M61" sqref="M61"/>
    </sheetView>
  </sheetViews>
  <sheetFormatPr defaultRowHeight="15" x14ac:dyDescent="0.25"/>
  <cols>
    <col min="8" max="8" width="15.7109375" customWidth="1"/>
  </cols>
  <sheetData>
    <row r="1" spans="1:104" x14ac:dyDescent="0.25">
      <c r="A1" t="s">
        <v>71</v>
      </c>
    </row>
    <row r="2" spans="1:104" ht="15.75" x14ac:dyDescent="0.25">
      <c r="A2" t="s">
        <v>10</v>
      </c>
      <c r="B2" t="s">
        <v>72</v>
      </c>
      <c r="F2" t="s">
        <v>11</v>
      </c>
      <c r="G2" t="s">
        <v>73</v>
      </c>
      <c r="K2" t="s">
        <v>74</v>
      </c>
      <c r="L2">
        <v>501</v>
      </c>
      <c r="P2" t="s">
        <v>75</v>
      </c>
      <c r="Q2">
        <v>702</v>
      </c>
      <c r="U2" t="s">
        <v>76</v>
      </c>
      <c r="V2">
        <v>703</v>
      </c>
      <c r="Z2" t="s">
        <v>77</v>
      </c>
      <c r="AA2">
        <v>705</v>
      </c>
      <c r="AE2" t="s">
        <v>78</v>
      </c>
      <c r="AF2">
        <v>707</v>
      </c>
      <c r="AJ2" t="s">
        <v>79</v>
      </c>
      <c r="AK2">
        <v>708</v>
      </c>
      <c r="AO2" t="s">
        <v>80</v>
      </c>
      <c r="AP2">
        <v>715</v>
      </c>
      <c r="AT2" t="s">
        <v>69</v>
      </c>
      <c r="AU2" t="s">
        <v>83</v>
      </c>
      <c r="AY2" t="s">
        <v>70</v>
      </c>
      <c r="AZ2" t="s">
        <v>85</v>
      </c>
      <c r="BD2" t="s">
        <v>81</v>
      </c>
      <c r="BE2" s="40" t="s">
        <v>88</v>
      </c>
      <c r="BI2" t="s">
        <v>82</v>
      </c>
      <c r="BJ2" s="40" t="s">
        <v>90</v>
      </c>
      <c r="BN2" t="s">
        <v>84</v>
      </c>
      <c r="BO2" s="40" t="s">
        <v>92</v>
      </c>
      <c r="BS2" t="s">
        <v>86</v>
      </c>
      <c r="BT2" s="40" t="s">
        <v>93</v>
      </c>
      <c r="BX2" t="s">
        <v>87</v>
      </c>
      <c r="BY2" s="40" t="s">
        <v>94</v>
      </c>
      <c r="CC2" t="s">
        <v>89</v>
      </c>
      <c r="CD2" s="40" t="s">
        <v>95</v>
      </c>
      <c r="CH2" t="s">
        <v>91</v>
      </c>
      <c r="CI2" s="40" t="s">
        <v>96</v>
      </c>
      <c r="CM2" t="s">
        <v>8</v>
      </c>
      <c r="CR2" t="s">
        <v>97</v>
      </c>
      <c r="CW2" t="s">
        <v>98</v>
      </c>
    </row>
    <row r="3" spans="1:104" x14ac:dyDescent="0.25">
      <c r="A3" t="s">
        <v>99</v>
      </c>
      <c r="B3" t="s">
        <v>2</v>
      </c>
      <c r="C3" t="s">
        <v>3</v>
      </c>
      <c r="D3" t="s">
        <v>100</v>
      </c>
      <c r="F3" t="s">
        <v>99</v>
      </c>
      <c r="G3" t="s">
        <v>2</v>
      </c>
      <c r="H3" t="s">
        <v>3</v>
      </c>
      <c r="I3" t="s">
        <v>100</v>
      </c>
      <c r="K3" t="s">
        <v>99</v>
      </c>
      <c r="L3" t="s">
        <v>2</v>
      </c>
      <c r="M3" t="s">
        <v>3</v>
      </c>
      <c r="N3" t="s">
        <v>100</v>
      </c>
      <c r="P3" t="s">
        <v>99</v>
      </c>
      <c r="Q3" t="s">
        <v>2</v>
      </c>
      <c r="R3" t="s">
        <v>3</v>
      </c>
      <c r="S3" t="s">
        <v>100</v>
      </c>
      <c r="U3" t="s">
        <v>99</v>
      </c>
      <c r="V3" t="s">
        <v>2</v>
      </c>
      <c r="W3" t="s">
        <v>3</v>
      </c>
      <c r="X3" t="s">
        <v>100</v>
      </c>
      <c r="Z3" t="s">
        <v>99</v>
      </c>
      <c r="AA3" t="s">
        <v>2</v>
      </c>
      <c r="AB3" t="s">
        <v>3</v>
      </c>
      <c r="AC3" t="s">
        <v>100</v>
      </c>
      <c r="AE3" t="s">
        <v>99</v>
      </c>
      <c r="AF3" t="s">
        <v>2</v>
      </c>
      <c r="AG3" t="s">
        <v>3</v>
      </c>
      <c r="AH3" t="s">
        <v>100</v>
      </c>
      <c r="AJ3" t="s">
        <v>99</v>
      </c>
      <c r="AK3" t="s">
        <v>2</v>
      </c>
      <c r="AL3" t="s">
        <v>3</v>
      </c>
      <c r="AM3" t="s">
        <v>100</v>
      </c>
      <c r="AO3" t="s">
        <v>99</v>
      </c>
      <c r="AP3" t="s">
        <v>2</v>
      </c>
      <c r="AQ3" t="s">
        <v>3</v>
      </c>
      <c r="AR3" t="s">
        <v>100</v>
      </c>
      <c r="AT3" t="s">
        <v>99</v>
      </c>
      <c r="AU3" t="s">
        <v>2</v>
      </c>
      <c r="AV3" t="s">
        <v>3</v>
      </c>
      <c r="AW3" t="s">
        <v>100</v>
      </c>
      <c r="AY3" t="s">
        <v>99</v>
      </c>
      <c r="AZ3" t="s">
        <v>2</v>
      </c>
      <c r="BA3" t="s">
        <v>3</v>
      </c>
      <c r="BB3" t="s">
        <v>100</v>
      </c>
      <c r="BD3" t="s">
        <v>99</v>
      </c>
      <c r="BE3" t="s">
        <v>2</v>
      </c>
      <c r="BF3" t="s">
        <v>3</v>
      </c>
      <c r="BG3" t="s">
        <v>100</v>
      </c>
      <c r="BI3" t="s">
        <v>99</v>
      </c>
      <c r="BJ3" t="s">
        <v>2</v>
      </c>
      <c r="BK3" t="s">
        <v>3</v>
      </c>
      <c r="BL3" t="s">
        <v>100</v>
      </c>
      <c r="BN3" t="s">
        <v>99</v>
      </c>
      <c r="BO3" t="s">
        <v>2</v>
      </c>
      <c r="BP3" t="s">
        <v>3</v>
      </c>
      <c r="BQ3" t="s">
        <v>100</v>
      </c>
      <c r="BS3" t="s">
        <v>99</v>
      </c>
      <c r="BT3" t="s">
        <v>2</v>
      </c>
      <c r="BU3" t="s">
        <v>3</v>
      </c>
      <c r="BV3" t="s">
        <v>100</v>
      </c>
      <c r="BX3" t="s">
        <v>99</v>
      </c>
      <c r="BY3" t="s">
        <v>2</v>
      </c>
      <c r="BZ3" t="s">
        <v>3</v>
      </c>
      <c r="CA3" t="s">
        <v>100</v>
      </c>
      <c r="CC3" t="s">
        <v>99</v>
      </c>
      <c r="CD3" t="s">
        <v>2</v>
      </c>
      <c r="CE3" t="s">
        <v>3</v>
      </c>
      <c r="CF3" t="s">
        <v>100</v>
      </c>
      <c r="CH3" t="s">
        <v>99</v>
      </c>
      <c r="CI3" t="s">
        <v>2</v>
      </c>
      <c r="CJ3" t="s">
        <v>3</v>
      </c>
      <c r="CK3" t="s">
        <v>100</v>
      </c>
      <c r="CM3" t="s">
        <v>99</v>
      </c>
      <c r="CN3" t="s">
        <v>2</v>
      </c>
      <c r="CO3" t="s">
        <v>3</v>
      </c>
      <c r="CP3" t="s">
        <v>100</v>
      </c>
      <c r="CR3" t="s">
        <v>99</v>
      </c>
      <c r="CS3" t="s">
        <v>2</v>
      </c>
      <c r="CT3" t="s">
        <v>3</v>
      </c>
      <c r="CU3" t="s">
        <v>100</v>
      </c>
      <c r="CW3" t="s">
        <v>99</v>
      </c>
      <c r="CX3" t="s">
        <v>2</v>
      </c>
      <c r="CY3" t="s">
        <v>3</v>
      </c>
      <c r="CZ3" t="s">
        <v>100</v>
      </c>
    </row>
    <row r="4" spans="1:104" x14ac:dyDescent="0.25">
      <c r="A4">
        <v>1</v>
      </c>
      <c r="B4" s="1">
        <v>0</v>
      </c>
      <c r="C4">
        <v>53.765000000000001</v>
      </c>
      <c r="D4">
        <v>493.86500000000001</v>
      </c>
      <c r="F4">
        <v>1</v>
      </c>
      <c r="G4" s="1">
        <v>0</v>
      </c>
      <c r="H4" s="1">
        <v>0</v>
      </c>
      <c r="I4">
        <v>562.18600000000004</v>
      </c>
      <c r="K4">
        <v>1</v>
      </c>
      <c r="L4" s="1">
        <v>0</v>
      </c>
      <c r="M4">
        <v>457.29199999999997</v>
      </c>
      <c r="N4">
        <v>104.63</v>
      </c>
      <c r="P4">
        <v>1</v>
      </c>
      <c r="Q4" s="1">
        <v>0</v>
      </c>
      <c r="R4">
        <v>24.783000000000001</v>
      </c>
      <c r="S4">
        <v>531.60599999999999</v>
      </c>
      <c r="U4">
        <v>1</v>
      </c>
      <c r="V4" s="1">
        <v>0</v>
      </c>
      <c r="W4">
        <v>26.734999999999999</v>
      </c>
      <c r="X4">
        <v>522.03800000000001</v>
      </c>
      <c r="Z4">
        <v>1</v>
      </c>
      <c r="AA4" s="1">
        <v>0</v>
      </c>
      <c r="AB4">
        <v>507.87</v>
      </c>
      <c r="AC4">
        <v>53.026000000000003</v>
      </c>
      <c r="AE4">
        <v>1</v>
      </c>
      <c r="AF4">
        <v>116.92100000000001</v>
      </c>
      <c r="AG4">
        <v>435.16699999999997</v>
      </c>
      <c r="AH4">
        <v>0.32900000000000001</v>
      </c>
      <c r="AJ4">
        <v>1</v>
      </c>
      <c r="AK4">
        <v>53.899000000000001</v>
      </c>
      <c r="AL4">
        <v>501.46300000000002</v>
      </c>
      <c r="AM4">
        <v>26.201000000000001</v>
      </c>
      <c r="AO4">
        <v>1</v>
      </c>
      <c r="AP4" s="1">
        <v>0</v>
      </c>
      <c r="AQ4">
        <v>23.443000000000001</v>
      </c>
      <c r="AR4">
        <v>548.99400000000003</v>
      </c>
      <c r="AT4">
        <v>1</v>
      </c>
      <c r="AU4" s="1">
        <v>0</v>
      </c>
      <c r="AV4">
        <v>0</v>
      </c>
      <c r="AW4">
        <v>570.89700000000005</v>
      </c>
      <c r="AY4">
        <v>1</v>
      </c>
      <c r="AZ4" s="1">
        <v>0</v>
      </c>
      <c r="BA4">
        <v>191.905</v>
      </c>
      <c r="BB4">
        <v>368.75200000000001</v>
      </c>
      <c r="BD4">
        <v>1</v>
      </c>
      <c r="BE4">
        <v>448.27800000000002</v>
      </c>
      <c r="BF4">
        <v>136.49</v>
      </c>
      <c r="BG4" s="1">
        <v>0</v>
      </c>
      <c r="BI4">
        <v>1</v>
      </c>
      <c r="BJ4">
        <v>477.97300000000001</v>
      </c>
      <c r="BK4">
        <v>77.492000000000004</v>
      </c>
      <c r="BL4" s="1">
        <v>0</v>
      </c>
      <c r="BN4">
        <v>1</v>
      </c>
      <c r="BO4">
        <v>0</v>
      </c>
      <c r="BP4">
        <v>392.48099999999999</v>
      </c>
      <c r="BQ4">
        <v>155.61500000000001</v>
      </c>
      <c r="BS4">
        <v>1</v>
      </c>
      <c r="BT4">
        <v>534.53</v>
      </c>
      <c r="BU4">
        <v>89.558000000000007</v>
      </c>
      <c r="BV4" s="1">
        <v>0</v>
      </c>
      <c r="BX4">
        <v>1</v>
      </c>
      <c r="BY4">
        <v>442.375</v>
      </c>
      <c r="BZ4">
        <v>125.065</v>
      </c>
      <c r="CA4" s="1">
        <v>0</v>
      </c>
      <c r="CC4">
        <v>1</v>
      </c>
      <c r="CD4" s="1">
        <v>0</v>
      </c>
      <c r="CE4">
        <v>0</v>
      </c>
      <c r="CF4">
        <v>550.65700000000004</v>
      </c>
      <c r="CH4">
        <v>1</v>
      </c>
      <c r="CI4">
        <v>528.64499999999998</v>
      </c>
      <c r="CJ4">
        <v>63.494</v>
      </c>
      <c r="CK4" s="1">
        <v>0</v>
      </c>
      <c r="CM4">
        <v>1</v>
      </c>
      <c r="CN4">
        <v>299.065</v>
      </c>
      <c r="CO4">
        <v>277.19</v>
      </c>
      <c r="CP4">
        <v>0</v>
      </c>
      <c r="CR4">
        <v>1</v>
      </c>
      <c r="CS4">
        <v>504.24599999999998</v>
      </c>
      <c r="CT4">
        <v>63.494</v>
      </c>
      <c r="CU4" s="1">
        <v>0</v>
      </c>
      <c r="CW4">
        <v>1</v>
      </c>
      <c r="CX4">
        <v>454.661</v>
      </c>
      <c r="CY4">
        <v>153.88</v>
      </c>
      <c r="CZ4" s="1">
        <v>0</v>
      </c>
    </row>
    <row r="5" spans="1:104" x14ac:dyDescent="0.25">
      <c r="A5">
        <v>2</v>
      </c>
      <c r="B5" s="1">
        <v>0</v>
      </c>
      <c r="C5">
        <v>50.771999999999998</v>
      </c>
      <c r="D5">
        <v>487.56900000000002</v>
      </c>
      <c r="F5">
        <v>2</v>
      </c>
      <c r="G5" s="1">
        <v>0</v>
      </c>
      <c r="H5" s="1">
        <v>0</v>
      </c>
      <c r="I5">
        <v>546.01499999999999</v>
      </c>
      <c r="K5">
        <v>2</v>
      </c>
      <c r="L5" s="1">
        <v>0</v>
      </c>
      <c r="M5">
        <v>463.94799999999998</v>
      </c>
      <c r="N5">
        <v>110.378</v>
      </c>
      <c r="P5">
        <v>2</v>
      </c>
      <c r="Q5" s="1">
        <v>0</v>
      </c>
      <c r="R5">
        <v>25.265000000000001</v>
      </c>
      <c r="S5">
        <v>516.87300000000005</v>
      </c>
      <c r="U5">
        <v>2</v>
      </c>
      <c r="V5" s="1">
        <v>0</v>
      </c>
      <c r="W5">
        <v>29.998999999999999</v>
      </c>
      <c r="X5">
        <v>521.11</v>
      </c>
      <c r="Z5">
        <v>2</v>
      </c>
      <c r="AA5" s="1">
        <v>0</v>
      </c>
      <c r="AB5">
        <v>520.23199999999997</v>
      </c>
      <c r="AC5">
        <v>49.103999999999999</v>
      </c>
      <c r="AE5">
        <v>2</v>
      </c>
      <c r="AF5">
        <v>109.553</v>
      </c>
      <c r="AG5">
        <v>451.52199999999999</v>
      </c>
      <c r="AH5">
        <v>1.4219999999999999</v>
      </c>
      <c r="AJ5">
        <v>2</v>
      </c>
      <c r="AK5">
        <v>46.993000000000002</v>
      </c>
      <c r="AL5">
        <v>487.86</v>
      </c>
      <c r="AM5">
        <v>26.042999999999999</v>
      </c>
      <c r="AO5">
        <v>2</v>
      </c>
      <c r="AP5" s="1">
        <v>0</v>
      </c>
      <c r="AQ5">
        <v>18.931000000000001</v>
      </c>
      <c r="AR5">
        <v>529.69799999999998</v>
      </c>
      <c r="AT5">
        <v>2</v>
      </c>
      <c r="AU5" s="1">
        <v>0</v>
      </c>
      <c r="AV5">
        <v>0</v>
      </c>
      <c r="AW5">
        <v>561.56299999999999</v>
      </c>
      <c r="AY5">
        <v>2</v>
      </c>
      <c r="AZ5" s="1">
        <v>0</v>
      </c>
      <c r="BA5">
        <v>163.97200000000001</v>
      </c>
      <c r="BB5">
        <v>376.971</v>
      </c>
      <c r="BD5">
        <v>2</v>
      </c>
      <c r="BE5">
        <v>452.04</v>
      </c>
      <c r="BF5">
        <v>122.27800000000001</v>
      </c>
      <c r="BG5" s="1">
        <v>0</v>
      </c>
      <c r="BI5">
        <v>2</v>
      </c>
      <c r="BJ5">
        <v>490.32</v>
      </c>
      <c r="BK5">
        <v>77.593999999999994</v>
      </c>
      <c r="BL5" s="1">
        <v>0</v>
      </c>
      <c r="BN5">
        <v>2</v>
      </c>
      <c r="BO5">
        <v>0</v>
      </c>
      <c r="BP5">
        <v>373.53699999999998</v>
      </c>
      <c r="BQ5">
        <v>157.30699999999999</v>
      </c>
      <c r="BS5">
        <v>2</v>
      </c>
      <c r="BT5">
        <v>539.76800000000003</v>
      </c>
      <c r="BU5">
        <v>90.141000000000005</v>
      </c>
      <c r="BV5" s="1">
        <v>0</v>
      </c>
      <c r="BX5">
        <v>2</v>
      </c>
      <c r="BY5">
        <v>451.44</v>
      </c>
      <c r="BZ5">
        <v>140.15</v>
      </c>
      <c r="CA5" s="1">
        <v>0</v>
      </c>
      <c r="CC5">
        <v>2</v>
      </c>
      <c r="CD5" s="1">
        <v>0</v>
      </c>
      <c r="CE5">
        <v>0</v>
      </c>
      <c r="CF5">
        <v>547.00900000000001</v>
      </c>
      <c r="CH5">
        <v>2</v>
      </c>
      <c r="CI5">
        <v>501.17399999999998</v>
      </c>
      <c r="CJ5">
        <v>71.096999999999994</v>
      </c>
      <c r="CK5" s="1">
        <v>0</v>
      </c>
      <c r="CM5">
        <v>2</v>
      </c>
      <c r="CN5">
        <v>309.70100000000002</v>
      </c>
      <c r="CO5">
        <v>283.267</v>
      </c>
      <c r="CP5">
        <v>0</v>
      </c>
      <c r="CR5">
        <v>2</v>
      </c>
      <c r="CS5">
        <v>483.59199999999998</v>
      </c>
      <c r="CT5">
        <v>61.097000000000001</v>
      </c>
      <c r="CU5" s="1">
        <v>0</v>
      </c>
      <c r="CW5">
        <v>2</v>
      </c>
      <c r="CX5">
        <v>453.50200000000001</v>
      </c>
      <c r="CY5">
        <v>153.04300000000001</v>
      </c>
      <c r="CZ5" s="1">
        <v>0</v>
      </c>
    </row>
    <row r="6" spans="1:104" x14ac:dyDescent="0.25">
      <c r="A6">
        <v>3</v>
      </c>
      <c r="B6" s="1">
        <v>0</v>
      </c>
      <c r="C6">
        <v>55.036000000000001</v>
      </c>
      <c r="D6">
        <v>505.16899999999998</v>
      </c>
      <c r="F6">
        <v>3</v>
      </c>
      <c r="G6" s="1">
        <v>0</v>
      </c>
      <c r="H6" s="1">
        <v>0</v>
      </c>
      <c r="I6">
        <v>539.68200000000002</v>
      </c>
      <c r="K6">
        <v>3</v>
      </c>
      <c r="L6" s="1">
        <v>0</v>
      </c>
      <c r="M6">
        <v>448.964</v>
      </c>
      <c r="N6">
        <v>127.377</v>
      </c>
      <c r="P6">
        <v>3</v>
      </c>
      <c r="Q6" s="1">
        <v>0</v>
      </c>
      <c r="R6">
        <v>31.795999999999999</v>
      </c>
      <c r="S6">
        <v>532.06600000000003</v>
      </c>
      <c r="U6">
        <v>3</v>
      </c>
      <c r="V6" s="1">
        <v>0</v>
      </c>
      <c r="W6">
        <v>28.952999999999999</v>
      </c>
      <c r="X6">
        <v>519.84100000000001</v>
      </c>
      <c r="Z6">
        <v>3</v>
      </c>
      <c r="AA6">
        <v>0.48599999999999999</v>
      </c>
      <c r="AB6">
        <v>510.06900000000002</v>
      </c>
      <c r="AC6">
        <v>46.034999999999997</v>
      </c>
      <c r="AE6">
        <v>3</v>
      </c>
      <c r="AF6">
        <v>123.991</v>
      </c>
      <c r="AG6">
        <v>463.13200000000001</v>
      </c>
      <c r="AH6">
        <v>1.1930000000000001</v>
      </c>
      <c r="AJ6">
        <v>3</v>
      </c>
      <c r="AK6">
        <v>55.747</v>
      </c>
      <c r="AL6">
        <v>488.33</v>
      </c>
      <c r="AM6">
        <v>27.405999999999999</v>
      </c>
      <c r="AO6">
        <v>3</v>
      </c>
      <c r="AP6" s="1">
        <v>0</v>
      </c>
      <c r="AQ6">
        <v>20.841999999999999</v>
      </c>
      <c r="AR6">
        <v>527.43600000000004</v>
      </c>
      <c r="AT6">
        <v>3</v>
      </c>
      <c r="AU6" s="1">
        <v>0</v>
      </c>
      <c r="AV6">
        <v>0</v>
      </c>
      <c r="AW6">
        <v>541.83100000000002</v>
      </c>
      <c r="AY6">
        <v>3</v>
      </c>
      <c r="AZ6" s="1">
        <v>0</v>
      </c>
      <c r="BA6">
        <v>172.01400000000001</v>
      </c>
      <c r="BB6">
        <v>385.92899999999997</v>
      </c>
      <c r="BD6">
        <v>3</v>
      </c>
      <c r="BE6">
        <v>445.11200000000002</v>
      </c>
      <c r="BF6">
        <v>135.797</v>
      </c>
      <c r="BG6" s="1">
        <v>0</v>
      </c>
      <c r="BI6">
        <v>3</v>
      </c>
      <c r="BJ6">
        <v>497.61900000000003</v>
      </c>
      <c r="BK6">
        <v>75.905000000000001</v>
      </c>
      <c r="BL6" s="1">
        <v>0</v>
      </c>
      <c r="BN6">
        <v>3</v>
      </c>
      <c r="BO6">
        <v>0</v>
      </c>
      <c r="BP6">
        <v>393.65800000000002</v>
      </c>
      <c r="BQ6">
        <v>158.221</v>
      </c>
      <c r="BS6">
        <v>3</v>
      </c>
      <c r="BT6">
        <v>538.96600000000001</v>
      </c>
      <c r="BU6">
        <v>88.98</v>
      </c>
      <c r="BV6" s="1">
        <v>0</v>
      </c>
      <c r="BX6">
        <v>3</v>
      </c>
      <c r="BY6">
        <v>440.76</v>
      </c>
      <c r="BZ6">
        <v>133.511</v>
      </c>
      <c r="CA6" s="1">
        <v>0</v>
      </c>
      <c r="CC6">
        <v>3</v>
      </c>
      <c r="CD6" s="1">
        <v>0</v>
      </c>
      <c r="CE6">
        <v>0</v>
      </c>
      <c r="CF6">
        <v>554.06200000000001</v>
      </c>
      <c r="CH6">
        <v>3</v>
      </c>
      <c r="CI6">
        <v>502.63499999999999</v>
      </c>
      <c r="CJ6">
        <v>67.677999999999997</v>
      </c>
      <c r="CK6" s="1">
        <v>0</v>
      </c>
      <c r="CM6">
        <v>3</v>
      </c>
      <c r="CN6">
        <v>318.01299999999998</v>
      </c>
      <c r="CO6">
        <v>293.82100000000003</v>
      </c>
      <c r="CP6">
        <v>0</v>
      </c>
      <c r="CR6">
        <v>3</v>
      </c>
      <c r="CS6">
        <v>503.45800000000003</v>
      </c>
      <c r="CT6">
        <v>62.677999999999997</v>
      </c>
      <c r="CU6" s="1">
        <v>0</v>
      </c>
      <c r="CW6">
        <v>3</v>
      </c>
      <c r="CX6">
        <v>464.56900000000002</v>
      </c>
      <c r="CY6">
        <v>157.767</v>
      </c>
      <c r="CZ6" s="1">
        <v>0</v>
      </c>
    </row>
    <row r="7" spans="1:104" x14ac:dyDescent="0.25">
      <c r="A7">
        <v>4</v>
      </c>
      <c r="B7" s="1">
        <v>0</v>
      </c>
      <c r="C7">
        <v>52.716999999999999</v>
      </c>
      <c r="D7">
        <v>540.40700000000004</v>
      </c>
      <c r="F7">
        <v>4</v>
      </c>
      <c r="G7" s="1">
        <v>0</v>
      </c>
      <c r="H7" s="1">
        <v>0</v>
      </c>
      <c r="I7">
        <v>558.49199999999996</v>
      </c>
      <c r="K7">
        <v>4</v>
      </c>
      <c r="L7" s="1">
        <v>0</v>
      </c>
      <c r="M7">
        <v>510.51799999999997</v>
      </c>
      <c r="N7">
        <v>69.712999999999994</v>
      </c>
      <c r="P7">
        <v>4</v>
      </c>
      <c r="Q7" s="1">
        <v>0</v>
      </c>
      <c r="R7">
        <v>53.393000000000001</v>
      </c>
      <c r="S7">
        <v>495.27800000000002</v>
      </c>
      <c r="U7">
        <v>4</v>
      </c>
      <c r="V7" s="1">
        <v>0</v>
      </c>
      <c r="W7">
        <v>43.499000000000002</v>
      </c>
      <c r="X7">
        <v>521.64</v>
      </c>
      <c r="Z7">
        <v>4</v>
      </c>
      <c r="AA7">
        <v>31.553999999999998</v>
      </c>
      <c r="AB7">
        <v>511.59800000000001</v>
      </c>
      <c r="AC7">
        <v>16.661999999999999</v>
      </c>
      <c r="AE7">
        <v>4</v>
      </c>
      <c r="AF7">
        <v>90.259</v>
      </c>
      <c r="AG7">
        <v>465.50799999999998</v>
      </c>
      <c r="AH7">
        <v>3.1339999999999999</v>
      </c>
      <c r="AJ7">
        <v>4</v>
      </c>
      <c r="AK7">
        <v>34.825000000000003</v>
      </c>
      <c r="AL7">
        <v>512.34400000000005</v>
      </c>
      <c r="AM7">
        <v>27.797000000000001</v>
      </c>
      <c r="AO7">
        <v>4</v>
      </c>
      <c r="AP7" s="1">
        <v>0</v>
      </c>
      <c r="AQ7">
        <v>29.251000000000001</v>
      </c>
      <c r="AR7">
        <v>591.16600000000005</v>
      </c>
      <c r="AT7">
        <v>4</v>
      </c>
      <c r="AU7" s="1">
        <v>0</v>
      </c>
      <c r="AV7" s="1">
        <v>0</v>
      </c>
      <c r="AW7">
        <v>614.61500000000001</v>
      </c>
      <c r="AY7">
        <v>4</v>
      </c>
      <c r="AZ7" s="1">
        <v>0</v>
      </c>
      <c r="BA7">
        <v>200.71600000000001</v>
      </c>
      <c r="BB7">
        <v>422.803</v>
      </c>
      <c r="BD7">
        <v>4</v>
      </c>
      <c r="BE7">
        <v>436.38200000000001</v>
      </c>
      <c r="BF7">
        <v>121.196</v>
      </c>
      <c r="BG7" s="1">
        <v>0</v>
      </c>
      <c r="BI7">
        <v>4</v>
      </c>
      <c r="BJ7">
        <v>484.83100000000002</v>
      </c>
      <c r="BK7">
        <v>71.078000000000003</v>
      </c>
      <c r="BL7" s="1">
        <v>0</v>
      </c>
      <c r="BN7">
        <v>4</v>
      </c>
      <c r="BO7">
        <v>0</v>
      </c>
      <c r="BP7">
        <v>510.91399999999999</v>
      </c>
      <c r="BQ7">
        <v>16.363</v>
      </c>
      <c r="BS7">
        <v>4</v>
      </c>
      <c r="BT7">
        <v>485.35700000000003</v>
      </c>
      <c r="BU7">
        <v>70.588999999999999</v>
      </c>
      <c r="BV7" s="1">
        <v>0</v>
      </c>
      <c r="BX7">
        <v>4</v>
      </c>
      <c r="BY7">
        <v>445.39699999999999</v>
      </c>
      <c r="BZ7">
        <v>147.71799999999999</v>
      </c>
      <c r="CA7" s="1">
        <v>0</v>
      </c>
      <c r="CC7">
        <v>4</v>
      </c>
      <c r="CD7" s="1">
        <v>0</v>
      </c>
      <c r="CE7">
        <v>0</v>
      </c>
      <c r="CF7">
        <v>555.91399999999999</v>
      </c>
      <c r="CH7">
        <v>4</v>
      </c>
      <c r="CI7">
        <v>502.50099999999998</v>
      </c>
      <c r="CJ7">
        <v>70.588999999999999</v>
      </c>
      <c r="CK7" s="1">
        <v>0</v>
      </c>
      <c r="CM7">
        <v>4</v>
      </c>
      <c r="CN7">
        <v>442.584</v>
      </c>
      <c r="CO7">
        <v>101.93899999999999</v>
      </c>
      <c r="CP7" s="1">
        <v>0</v>
      </c>
      <c r="CR7">
        <v>4</v>
      </c>
      <c r="CS7">
        <v>527.75800000000004</v>
      </c>
      <c r="CT7">
        <v>0</v>
      </c>
      <c r="CU7" s="1">
        <v>0</v>
      </c>
      <c r="CW7">
        <v>4</v>
      </c>
      <c r="CX7">
        <v>496.435</v>
      </c>
      <c r="CY7">
        <v>56.289000000000001</v>
      </c>
      <c r="CZ7" s="1">
        <v>0</v>
      </c>
    </row>
    <row r="8" spans="1:104" x14ac:dyDescent="0.25">
      <c r="A8">
        <v>5</v>
      </c>
      <c r="B8" s="1">
        <v>0</v>
      </c>
      <c r="C8">
        <v>50.365000000000002</v>
      </c>
      <c r="D8">
        <v>496.91</v>
      </c>
      <c r="F8">
        <v>5</v>
      </c>
      <c r="G8" s="1">
        <v>0</v>
      </c>
      <c r="H8" s="1">
        <v>0</v>
      </c>
      <c r="I8">
        <v>564.03899999999999</v>
      </c>
      <c r="K8">
        <v>5</v>
      </c>
      <c r="L8" s="1">
        <v>0</v>
      </c>
      <c r="M8">
        <v>516.97699999999998</v>
      </c>
      <c r="N8">
        <v>59.639000000000003</v>
      </c>
      <c r="P8">
        <v>5</v>
      </c>
      <c r="Q8" s="1">
        <v>0</v>
      </c>
      <c r="R8">
        <v>49.5</v>
      </c>
      <c r="S8">
        <v>505.70100000000002</v>
      </c>
      <c r="U8">
        <v>5</v>
      </c>
      <c r="V8" s="1">
        <v>0</v>
      </c>
      <c r="W8">
        <v>36.067999999999998</v>
      </c>
      <c r="X8">
        <v>521.43799999999999</v>
      </c>
      <c r="Z8">
        <v>5</v>
      </c>
      <c r="AA8">
        <v>33.991999999999997</v>
      </c>
      <c r="AB8">
        <v>523.37300000000005</v>
      </c>
      <c r="AC8">
        <v>17.178000000000001</v>
      </c>
      <c r="AE8">
        <v>5</v>
      </c>
      <c r="AF8">
        <v>86.462000000000003</v>
      </c>
      <c r="AG8">
        <v>479.12099999999998</v>
      </c>
      <c r="AH8">
        <v>4.0789999999999997</v>
      </c>
      <c r="AJ8">
        <v>5</v>
      </c>
      <c r="AK8">
        <v>34.704999999999998</v>
      </c>
      <c r="AL8">
        <v>508.71899999999999</v>
      </c>
      <c r="AM8">
        <v>27.437999999999999</v>
      </c>
      <c r="AO8">
        <v>5</v>
      </c>
      <c r="AP8" s="1">
        <v>0</v>
      </c>
      <c r="AQ8">
        <v>24.905000000000001</v>
      </c>
      <c r="AR8">
        <v>597.76499999999999</v>
      </c>
      <c r="AT8">
        <v>5</v>
      </c>
      <c r="AU8" s="1">
        <v>0</v>
      </c>
      <c r="AV8" s="1">
        <v>0</v>
      </c>
      <c r="AW8">
        <v>609.45500000000004</v>
      </c>
      <c r="AY8">
        <v>5</v>
      </c>
      <c r="AZ8" s="1">
        <v>0</v>
      </c>
      <c r="BA8">
        <v>199.078</v>
      </c>
      <c r="BB8">
        <v>433.495</v>
      </c>
      <c r="BD8">
        <v>5</v>
      </c>
      <c r="BE8">
        <v>454.91399999999999</v>
      </c>
      <c r="BF8">
        <v>126.316</v>
      </c>
      <c r="BG8" s="1">
        <v>0</v>
      </c>
      <c r="BI8">
        <v>5</v>
      </c>
      <c r="BJ8">
        <v>464.745</v>
      </c>
      <c r="BK8">
        <v>67.634</v>
      </c>
      <c r="BL8" s="1">
        <v>0</v>
      </c>
      <c r="BN8">
        <v>5</v>
      </c>
      <c r="BO8">
        <v>0</v>
      </c>
      <c r="BP8">
        <v>511.19600000000003</v>
      </c>
      <c r="BQ8">
        <v>15.784000000000001</v>
      </c>
      <c r="BS8">
        <v>5</v>
      </c>
      <c r="BT8">
        <v>483.702</v>
      </c>
      <c r="BU8">
        <v>73.772999999999996</v>
      </c>
      <c r="BV8" s="1">
        <v>0</v>
      </c>
      <c r="BX8">
        <v>5</v>
      </c>
      <c r="BY8">
        <v>438.83699999999999</v>
      </c>
      <c r="BZ8">
        <v>145.66900000000001</v>
      </c>
      <c r="CA8" s="1">
        <v>0</v>
      </c>
      <c r="CC8">
        <v>5</v>
      </c>
      <c r="CD8" s="1">
        <v>0</v>
      </c>
      <c r="CE8">
        <v>0</v>
      </c>
      <c r="CF8">
        <v>557.12099999999998</v>
      </c>
      <c r="CH8">
        <v>5</v>
      </c>
      <c r="CI8">
        <v>496.822</v>
      </c>
      <c r="CJ8">
        <v>73.772999999999996</v>
      </c>
      <c r="CK8" s="1">
        <v>0</v>
      </c>
      <c r="CM8">
        <v>5</v>
      </c>
      <c r="CN8">
        <v>450.59800000000001</v>
      </c>
      <c r="CO8">
        <v>102.033</v>
      </c>
      <c r="CP8" s="1">
        <v>0</v>
      </c>
      <c r="CR8">
        <v>5</v>
      </c>
      <c r="CS8">
        <v>548.29700000000003</v>
      </c>
      <c r="CT8">
        <v>0</v>
      </c>
      <c r="CU8" s="1">
        <v>0</v>
      </c>
      <c r="CW8">
        <v>5</v>
      </c>
      <c r="CX8">
        <v>496.67700000000002</v>
      </c>
      <c r="CY8">
        <v>56.262999999999998</v>
      </c>
      <c r="CZ8" s="1">
        <v>0</v>
      </c>
    </row>
    <row r="9" spans="1:104" x14ac:dyDescent="0.25">
      <c r="A9">
        <v>6</v>
      </c>
      <c r="B9" s="1">
        <v>0</v>
      </c>
      <c r="C9">
        <v>48.487000000000002</v>
      </c>
      <c r="D9">
        <v>503.83600000000001</v>
      </c>
      <c r="F9">
        <v>6</v>
      </c>
      <c r="G9" s="1">
        <v>0</v>
      </c>
      <c r="H9" s="1">
        <v>0</v>
      </c>
      <c r="I9">
        <v>554.28599999999994</v>
      </c>
      <c r="K9">
        <v>6</v>
      </c>
      <c r="L9" s="1">
        <v>0</v>
      </c>
      <c r="M9">
        <v>511.63799999999998</v>
      </c>
      <c r="N9">
        <v>62.529000000000003</v>
      </c>
      <c r="P9">
        <v>6</v>
      </c>
      <c r="Q9" s="1">
        <v>0</v>
      </c>
      <c r="R9">
        <v>48.420999999999999</v>
      </c>
      <c r="S9">
        <v>496.68099999999998</v>
      </c>
      <c r="U9">
        <v>6</v>
      </c>
      <c r="V9" s="1">
        <v>0</v>
      </c>
      <c r="W9">
        <v>40.021999999999998</v>
      </c>
      <c r="X9">
        <v>519.37300000000005</v>
      </c>
      <c r="Z9">
        <v>6</v>
      </c>
      <c r="AA9">
        <v>30.721</v>
      </c>
      <c r="AB9">
        <v>515.55200000000002</v>
      </c>
      <c r="AC9">
        <v>16.88</v>
      </c>
      <c r="AE9">
        <v>6</v>
      </c>
      <c r="AF9">
        <v>88.013000000000005</v>
      </c>
      <c r="AG9">
        <v>499.44600000000003</v>
      </c>
      <c r="AH9">
        <v>4.9210000000000003</v>
      </c>
      <c r="AJ9">
        <v>6</v>
      </c>
      <c r="AK9">
        <v>36.154000000000003</v>
      </c>
      <c r="AL9">
        <v>507.73500000000001</v>
      </c>
      <c r="AM9">
        <v>25.991</v>
      </c>
      <c r="AO9">
        <v>6</v>
      </c>
      <c r="AP9" s="1">
        <v>0</v>
      </c>
      <c r="AQ9">
        <v>24.832999999999998</v>
      </c>
      <c r="AR9">
        <v>590.88800000000003</v>
      </c>
      <c r="AT9">
        <v>6</v>
      </c>
      <c r="AU9" s="1">
        <v>0</v>
      </c>
      <c r="AV9" s="1">
        <v>0</v>
      </c>
      <c r="AW9">
        <v>630.053</v>
      </c>
      <c r="AY9">
        <v>6</v>
      </c>
      <c r="AZ9" s="1">
        <v>0</v>
      </c>
      <c r="BA9">
        <v>188.92599999999999</v>
      </c>
      <c r="BB9">
        <v>436.56200000000001</v>
      </c>
      <c r="BD9">
        <v>6</v>
      </c>
      <c r="BE9">
        <v>448.24099999999999</v>
      </c>
      <c r="BF9">
        <v>121.36</v>
      </c>
      <c r="BG9" s="1">
        <v>0</v>
      </c>
      <c r="BI9">
        <v>6</v>
      </c>
      <c r="BJ9">
        <v>486.745</v>
      </c>
      <c r="BK9">
        <v>71.063000000000002</v>
      </c>
      <c r="BL9" s="1">
        <v>0</v>
      </c>
      <c r="BN9">
        <v>6</v>
      </c>
      <c r="BO9">
        <v>0</v>
      </c>
      <c r="BP9">
        <v>513.81600000000003</v>
      </c>
      <c r="BQ9">
        <v>15.71</v>
      </c>
      <c r="BS9">
        <v>6</v>
      </c>
      <c r="BT9">
        <v>470.72699999999998</v>
      </c>
      <c r="BU9">
        <v>67.87</v>
      </c>
      <c r="BV9" s="1">
        <v>0</v>
      </c>
      <c r="BX9">
        <v>6</v>
      </c>
      <c r="BY9">
        <v>451.12900000000002</v>
      </c>
      <c r="BZ9">
        <v>147.59899999999999</v>
      </c>
      <c r="CA9" s="1">
        <v>0</v>
      </c>
      <c r="CC9">
        <v>6</v>
      </c>
      <c r="CD9" s="1">
        <v>0</v>
      </c>
      <c r="CE9">
        <v>0</v>
      </c>
      <c r="CF9">
        <v>567.30499999999995</v>
      </c>
      <c r="CH9">
        <v>6</v>
      </c>
      <c r="CI9">
        <v>502.02800000000002</v>
      </c>
      <c r="CJ9">
        <v>67.87</v>
      </c>
      <c r="CK9" s="1">
        <v>0</v>
      </c>
      <c r="CM9">
        <v>6</v>
      </c>
      <c r="CN9">
        <v>442.82900000000001</v>
      </c>
      <c r="CO9">
        <v>100.6</v>
      </c>
      <c r="CP9" s="1">
        <v>0</v>
      </c>
      <c r="CR9">
        <v>6</v>
      </c>
      <c r="CS9">
        <v>529.24699999999996</v>
      </c>
      <c r="CT9">
        <v>0</v>
      </c>
      <c r="CU9" s="1">
        <v>0</v>
      </c>
      <c r="CW9">
        <v>6</v>
      </c>
      <c r="CX9">
        <v>495.24900000000002</v>
      </c>
      <c r="CY9">
        <v>56.12</v>
      </c>
      <c r="CZ9" s="1">
        <v>0</v>
      </c>
    </row>
    <row r="10" spans="1:104" x14ac:dyDescent="0.25">
      <c r="A10" t="s">
        <v>101</v>
      </c>
      <c r="B10">
        <f>AVERAGE(B4:B9)</f>
        <v>0</v>
      </c>
      <c r="C10">
        <f>AVERAGE(C4:C9)</f>
        <v>51.857000000000006</v>
      </c>
      <c r="D10">
        <f>AVERAGE(D4:D9)</f>
        <v>504.62600000000003</v>
      </c>
      <c r="F10" t="s">
        <v>101</v>
      </c>
      <c r="G10">
        <f>AVERAGE(G4:G9)</f>
        <v>0</v>
      </c>
      <c r="H10">
        <f>AVERAGE(H4:H9)</f>
        <v>0</v>
      </c>
      <c r="I10">
        <f>AVERAGE(I4:I9)</f>
        <v>554.11666666666667</v>
      </c>
      <c r="K10" t="s">
        <v>101</v>
      </c>
      <c r="L10">
        <f>AVERAGE(L4:L9)</f>
        <v>0</v>
      </c>
      <c r="M10">
        <f>AVERAGE(M4:M9)</f>
        <v>484.8895</v>
      </c>
      <c r="N10">
        <f>AVERAGE(N4:N9)</f>
        <v>89.044333333333327</v>
      </c>
      <c r="P10" t="s">
        <v>101</v>
      </c>
      <c r="Q10">
        <f>AVERAGE(Q4:Q9)</f>
        <v>0</v>
      </c>
      <c r="R10">
        <f>AVERAGE(R4:R9)</f>
        <v>38.859666666666662</v>
      </c>
      <c r="S10">
        <f>AVERAGE(S4:S9)</f>
        <v>513.03416666666669</v>
      </c>
      <c r="U10" t="s">
        <v>101</v>
      </c>
      <c r="V10">
        <f>AVERAGE(V4:V9)</f>
        <v>0</v>
      </c>
      <c r="W10">
        <f>AVERAGE(W4:W9)</f>
        <v>34.212666666666671</v>
      </c>
      <c r="X10">
        <f>AVERAGE(X4:X9)</f>
        <v>520.90666666666664</v>
      </c>
      <c r="Z10" t="s">
        <v>101</v>
      </c>
      <c r="AA10">
        <f>AVERAGE(AA4:AA9)</f>
        <v>16.125499999999999</v>
      </c>
      <c r="AB10">
        <f>AVERAGE(AB4:AB9)</f>
        <v>514.78233333333333</v>
      </c>
      <c r="AC10">
        <f>AVERAGE(AC4:AC9)</f>
        <v>33.147500000000001</v>
      </c>
      <c r="AE10" t="s">
        <v>101</v>
      </c>
      <c r="AF10">
        <f>AVERAGE(AF4:AF9)</f>
        <v>102.53316666666667</v>
      </c>
      <c r="AG10">
        <f>AVERAGE(AG4:AG9)</f>
        <v>465.64933333333329</v>
      </c>
      <c r="AH10">
        <f>AVERAGE(AH4:AH9)</f>
        <v>2.5129999999999999</v>
      </c>
      <c r="AJ10" t="s">
        <v>101</v>
      </c>
      <c r="AK10">
        <f>AVERAGE(AK4:AK9)</f>
        <v>43.720499999999994</v>
      </c>
      <c r="AL10">
        <f>AVERAGE(AL4:AL9)</f>
        <v>501.07516666666669</v>
      </c>
      <c r="AM10">
        <f>AVERAGE(AM4:AM9)</f>
        <v>26.812666666666662</v>
      </c>
      <c r="AO10" t="s">
        <v>101</v>
      </c>
      <c r="AP10">
        <f>AVERAGE(AP4:AP9)</f>
        <v>0</v>
      </c>
      <c r="AQ10">
        <f>AVERAGE(AQ4:AQ9)</f>
        <v>23.700833333333332</v>
      </c>
      <c r="AR10">
        <f>AVERAGE(AR4:AR9)</f>
        <v>564.32450000000006</v>
      </c>
      <c r="AT10" t="s">
        <v>101</v>
      </c>
      <c r="AU10">
        <f>AVERAGE(AU4:AU9)</f>
        <v>0</v>
      </c>
      <c r="AV10">
        <f>AVERAGE(AV4:AV9)</f>
        <v>0</v>
      </c>
      <c r="AW10">
        <f>AVERAGE(AW4:AW9)</f>
        <v>588.06899999999996</v>
      </c>
      <c r="AY10" t="s">
        <v>101</v>
      </c>
      <c r="AZ10">
        <f>AVERAGE(AZ4:AZ9)</f>
        <v>0</v>
      </c>
      <c r="BA10">
        <f>AVERAGE(BA4:BA9)</f>
        <v>186.10183333333336</v>
      </c>
      <c r="BB10">
        <f>AVERAGE(BB4:BB9)</f>
        <v>404.08533333333327</v>
      </c>
      <c r="BD10" t="s">
        <v>101</v>
      </c>
      <c r="BE10">
        <f>AVERAGE(BE4:BE9)</f>
        <v>447.49450000000002</v>
      </c>
      <c r="BF10">
        <f>AVERAGE(BF4:BF9)</f>
        <v>127.23950000000002</v>
      </c>
      <c r="BG10">
        <f>AVERAGE(BG4:BG9)</f>
        <v>0</v>
      </c>
      <c r="BI10" t="s">
        <v>101</v>
      </c>
      <c r="BJ10">
        <f>AVERAGE(BJ4:BJ9)</f>
        <v>483.70549999999997</v>
      </c>
      <c r="BK10">
        <f>AVERAGE(BK4:BK9)</f>
        <v>73.460999999999999</v>
      </c>
      <c r="BL10">
        <f>AVERAGE(BL4:BL9)</f>
        <v>0</v>
      </c>
      <c r="BN10" t="s">
        <v>101</v>
      </c>
      <c r="BO10">
        <f>AVERAGE(BO4:BO9)</f>
        <v>0</v>
      </c>
      <c r="BP10">
        <f>AVERAGE(BP4:BP9)</f>
        <v>449.267</v>
      </c>
      <c r="BQ10">
        <f>AVERAGE(BQ4:BQ9)</f>
        <v>86.5</v>
      </c>
      <c r="BS10" t="s">
        <v>101</v>
      </c>
      <c r="BT10">
        <f>AVERAGE(BT4:BT9)</f>
        <v>508.8416666666667</v>
      </c>
      <c r="BU10">
        <f>AVERAGE(BU4:BU9)</f>
        <v>80.151833333333343</v>
      </c>
      <c r="BV10">
        <f>AVERAGE(BV4:BV9)</f>
        <v>0</v>
      </c>
      <c r="BX10" t="s">
        <v>101</v>
      </c>
      <c r="BY10">
        <f>AVERAGE(BY4:BY9)</f>
        <v>444.98966666666666</v>
      </c>
      <c r="BZ10">
        <f>AVERAGE(BZ4:BZ9)</f>
        <v>139.952</v>
      </c>
      <c r="CA10">
        <f>AVERAGE(CA4:CA9)</f>
        <v>0</v>
      </c>
      <c r="CC10" t="s">
        <v>101</v>
      </c>
      <c r="CD10">
        <f>AVERAGE(CD4:CD9)</f>
        <v>0</v>
      </c>
      <c r="CE10">
        <f>AVERAGE(CE4:CE9)</f>
        <v>0</v>
      </c>
      <c r="CF10">
        <f>AVERAGE(CF4:CF9)</f>
        <v>555.34466666666663</v>
      </c>
      <c r="CH10" t="s">
        <v>101</v>
      </c>
      <c r="CI10">
        <f>AVERAGE(CI4:CI9)</f>
        <v>505.63416666666672</v>
      </c>
      <c r="CJ10">
        <f>AVERAGE(CJ4:CJ9)</f>
        <v>69.083500000000001</v>
      </c>
      <c r="CK10">
        <f>AVERAGE(CK4:CK9)</f>
        <v>0</v>
      </c>
      <c r="CM10" t="s">
        <v>101</v>
      </c>
      <c r="CN10">
        <f>AVERAGE(CN4:CN9)</f>
        <v>377.13166666666666</v>
      </c>
      <c r="CO10">
        <f>AVERAGE(CO4:CO9)</f>
        <v>193.14166666666665</v>
      </c>
      <c r="CP10">
        <f>AVERAGE(CP4:CP9)</f>
        <v>0</v>
      </c>
      <c r="CR10" t="s">
        <v>101</v>
      </c>
      <c r="CS10">
        <f>AVERAGE(CS4:CS9)</f>
        <v>516.09966666666662</v>
      </c>
      <c r="CT10">
        <f>AVERAGE(CT4:CT9)</f>
        <v>31.211500000000001</v>
      </c>
      <c r="CU10">
        <f>AVERAGE(CU4:CU9)</f>
        <v>0</v>
      </c>
      <c r="CW10" t="s">
        <v>101</v>
      </c>
      <c r="CX10">
        <f>AVERAGE(CX4:CX9)</f>
        <v>476.84883333333329</v>
      </c>
      <c r="CY10">
        <f>AVERAGE(CY4:CY9)</f>
        <v>105.56033333333335</v>
      </c>
      <c r="CZ10">
        <f>AVERAGE(CZ4:CZ9)</f>
        <v>0</v>
      </c>
    </row>
    <row r="13" spans="1:104" x14ac:dyDescent="0.25">
      <c r="A13" t="s">
        <v>102</v>
      </c>
    </row>
    <row r="14" spans="1:104" ht="75" x14ac:dyDescent="0.25">
      <c r="A14" t="s">
        <v>1</v>
      </c>
      <c r="B14" t="s">
        <v>2</v>
      </c>
      <c r="C14" t="s">
        <v>13</v>
      </c>
      <c r="D14" t="s">
        <v>3</v>
      </c>
      <c r="E14" t="s">
        <v>14</v>
      </c>
      <c r="F14" t="s">
        <v>4</v>
      </c>
      <c r="G14" t="s">
        <v>15</v>
      </c>
      <c r="H14" s="41" t="s">
        <v>5</v>
      </c>
      <c r="I14" s="41" t="s">
        <v>103</v>
      </c>
      <c r="J14" s="41" t="s">
        <v>16</v>
      </c>
      <c r="K14" t="s">
        <v>68</v>
      </c>
    </row>
    <row r="15" spans="1:104" x14ac:dyDescent="0.25">
      <c r="A15">
        <v>1</v>
      </c>
      <c r="B15" s="42">
        <f>B10</f>
        <v>0</v>
      </c>
      <c r="C15">
        <f>_xlfn.STDEV.P(B4:B9)/SQRT(6)</f>
        <v>0</v>
      </c>
      <c r="D15" s="42">
        <f>C10</f>
        <v>51.857000000000006</v>
      </c>
      <c r="E15">
        <f>_xlfn.STDEV.P(C4:C9)/SQRT(6)</f>
        <v>0.90133071375358964</v>
      </c>
      <c r="F15" s="42">
        <f>D10</f>
        <v>504.62600000000003</v>
      </c>
      <c r="G15">
        <f>_xlfn.STDEV.P(D4:D9)/SQRT(6)</f>
        <v>6.967137017615074</v>
      </c>
      <c r="H15" s="42">
        <f t="shared" ref="H15:H35" si="0">(D15+(2*F15))/1000</f>
        <v>1.0611090000000001</v>
      </c>
      <c r="I15" s="42">
        <f>H15-$H$33</f>
        <v>1.0298975000000001</v>
      </c>
      <c r="J15" s="43">
        <f t="shared" ref="J15:J35" si="1">((SQRT((E15^2)+(G15^2)))/1000)</f>
        <v>7.0251971700285984E-3</v>
      </c>
      <c r="K15" s="43">
        <f>((((E15^2)+(G15^2)+(C15^2))^(1/3)))/1000</f>
        <v>3.6680817976607457E-3</v>
      </c>
    </row>
    <row r="16" spans="1:104" x14ac:dyDescent="0.25">
      <c r="A16">
        <v>2</v>
      </c>
      <c r="B16" s="42">
        <f>G10</f>
        <v>0</v>
      </c>
      <c r="C16">
        <f>_xlfn.STDEV.P(G4:G9)/SQRT(6)</f>
        <v>0</v>
      </c>
      <c r="D16" s="42">
        <f>H10</f>
        <v>0</v>
      </c>
      <c r="E16">
        <f>_xlfn.STDEV.P(H4:H9)/SQRT(6)</f>
        <v>0</v>
      </c>
      <c r="F16" s="42">
        <f>I10</f>
        <v>554.11666666666667</v>
      </c>
      <c r="G16">
        <f>_xlfn.STDEV.P(I4:I9)/SQRT(6)</f>
        <v>3.5618957941169676</v>
      </c>
      <c r="H16" s="42">
        <f t="shared" si="0"/>
        <v>1.1082333333333334</v>
      </c>
      <c r="I16" s="42">
        <f>H16-$H$33</f>
        <v>1.0770218333333335</v>
      </c>
      <c r="J16" s="43">
        <f t="shared" si="1"/>
        <v>3.5618957941169677E-3</v>
      </c>
      <c r="K16" s="43">
        <f t="shared" ref="K16:K35" si="2">((((E16^2)+(G16^2)+(C16^2))^(1/3))/1000)</f>
        <v>2.3323164378411432E-3</v>
      </c>
    </row>
    <row r="17" spans="1:11" x14ac:dyDescent="0.25">
      <c r="A17">
        <v>3</v>
      </c>
      <c r="B17" s="42">
        <f>L10</f>
        <v>0</v>
      </c>
      <c r="C17">
        <f>_xlfn.STDEV.P(L4:L9)/SQRT(6)</f>
        <v>0</v>
      </c>
      <c r="D17" s="42">
        <f>M10</f>
        <v>484.8895</v>
      </c>
      <c r="E17">
        <f>_xlfn.STDEV.P(M4:M9)/SQRT(6)</f>
        <v>11.657996658827029</v>
      </c>
      <c r="F17" s="42">
        <f>N10</f>
        <v>89.044333333333327</v>
      </c>
      <c r="G17">
        <f>_xlfn.STDEV.P(N4:N9)/SQRT(6)</f>
        <v>10.683409582844552</v>
      </c>
      <c r="H17" s="42">
        <f t="shared" si="0"/>
        <v>0.66297816666666665</v>
      </c>
      <c r="I17" s="42">
        <f>H17-$H$33</f>
        <v>0.6317666666666667</v>
      </c>
      <c r="J17" s="43">
        <f t="shared" si="1"/>
        <v>1.5812783638943426E-2</v>
      </c>
      <c r="K17" s="43">
        <f t="shared" si="2"/>
        <v>6.2999758663057773E-3</v>
      </c>
    </row>
    <row r="18" spans="1:11" x14ac:dyDescent="0.25">
      <c r="A18">
        <v>4</v>
      </c>
      <c r="B18" s="42">
        <f>Q10</f>
        <v>0</v>
      </c>
      <c r="C18">
        <f>_xlfn.STDEV.P(Q4:Q9)/SQRT(6)</f>
        <v>0</v>
      </c>
      <c r="D18" s="42">
        <f>R10</f>
        <v>38.859666666666662</v>
      </c>
      <c r="E18">
        <f>_xlfn.STDEV.P(R4:R9)/SQRT(6)</f>
        <v>4.8554564361863779</v>
      </c>
      <c r="F18" s="42">
        <f>S10</f>
        <v>513.03416666666669</v>
      </c>
      <c r="G18">
        <f>_xlfn.STDEV.P(S4:S9)/SQRT(6)</f>
        <v>6.1426178884208786</v>
      </c>
      <c r="H18" s="42">
        <f t="shared" si="0"/>
        <v>1.0649280000000001</v>
      </c>
      <c r="I18" s="42">
        <f>H18-$H$33</f>
        <v>1.0337165000000001</v>
      </c>
      <c r="J18" s="43">
        <f t="shared" si="1"/>
        <v>7.82989219126623E-3</v>
      </c>
      <c r="K18" s="43">
        <f t="shared" si="2"/>
        <v>3.9430945250648322E-3</v>
      </c>
    </row>
    <row r="19" spans="1:11" x14ac:dyDescent="0.25">
      <c r="A19">
        <v>5</v>
      </c>
      <c r="B19" s="42">
        <f>V10</f>
        <v>0</v>
      </c>
      <c r="C19">
        <f>_xlfn.STDEV.P(V4:V9)/SQRT(6)</f>
        <v>0</v>
      </c>
      <c r="D19" s="42">
        <f>W10</f>
        <v>34.212666666666671</v>
      </c>
      <c r="E19">
        <f>_xlfn.STDEV.P(W4:W9)/SQRT(6)</f>
        <v>2.4986728773787359</v>
      </c>
      <c r="F19" s="42">
        <f>X10</f>
        <v>520.90666666666664</v>
      </c>
      <c r="G19">
        <f>_xlfn.STDEV.P(X4:X9)/SQRT(6)</f>
        <v>0.39542984113399271</v>
      </c>
      <c r="H19" s="42">
        <f t="shared" si="0"/>
        <v>1.0760259999999999</v>
      </c>
      <c r="I19" s="42">
        <f>H19-$H$33</f>
        <v>1.0448145</v>
      </c>
      <c r="J19" s="43">
        <f t="shared" si="1"/>
        <v>2.5297689434822671E-3</v>
      </c>
      <c r="K19" s="43">
        <f t="shared" si="2"/>
        <v>1.8566095118893037E-3</v>
      </c>
    </row>
    <row r="20" spans="1:11" x14ac:dyDescent="0.25">
      <c r="A20">
        <v>6</v>
      </c>
      <c r="B20" s="42">
        <f>AA10</f>
        <v>16.125499999999999</v>
      </c>
      <c r="C20">
        <f>_xlfn.STDEV.P(AA4:AA9)/SQRT(6)</f>
        <v>6.5297109760352763</v>
      </c>
      <c r="D20" s="42">
        <f>AB10</f>
        <v>514.78233333333333</v>
      </c>
      <c r="E20">
        <f>_xlfn.STDEV.P(AB4:AB9)/SQRT(6)</f>
        <v>2.2621686333971507</v>
      </c>
      <c r="F20" s="42">
        <f>AC10</f>
        <v>33.147500000000001</v>
      </c>
      <c r="G20">
        <f>_xlfn.STDEV.P(AC4:AC9)/SQRT(6)</f>
        <v>6.681817175281652</v>
      </c>
      <c r="H20" s="42">
        <f t="shared" si="0"/>
        <v>0.58107733333333333</v>
      </c>
      <c r="I20" s="42">
        <f>H20-$H$33</f>
        <v>0.54986583333333339</v>
      </c>
      <c r="J20" s="43">
        <f t="shared" si="1"/>
        <v>7.0543665689992898E-3</v>
      </c>
      <c r="K20" s="43">
        <f t="shared" si="2"/>
        <v>4.5209103082167129E-3</v>
      </c>
    </row>
    <row r="21" spans="1:11" x14ac:dyDescent="0.25">
      <c r="A21">
        <v>7</v>
      </c>
      <c r="B21" s="42">
        <f>AF10</f>
        <v>102.53316666666667</v>
      </c>
      <c r="C21">
        <f>_xlfn.STDEV.P(AF4:AF9)/SQRT(6)</f>
        <v>6.0930270365059283</v>
      </c>
      <c r="D21" s="42">
        <f>AG10</f>
        <v>465.64933333333329</v>
      </c>
      <c r="E21">
        <f>_xlfn.STDEV.P(AG4:AG9)/SQRT(6)</f>
        <v>8.264400924939947</v>
      </c>
      <c r="F21" s="42">
        <f>AH10</f>
        <v>2.5129999999999999</v>
      </c>
      <c r="G21">
        <f>_xlfn.STDEV.P(AH4:AH9)/SQRT(6)</f>
        <v>0.67369210738701391</v>
      </c>
      <c r="H21" s="42">
        <f t="shared" si="0"/>
        <v>0.47067533333333328</v>
      </c>
      <c r="I21" s="42">
        <f>H21-$H$33</f>
        <v>0.43946383333333328</v>
      </c>
      <c r="J21" s="43">
        <f t="shared" si="1"/>
        <v>8.2918142588762692E-3</v>
      </c>
      <c r="K21" s="43">
        <f t="shared" si="2"/>
        <v>4.7308244427515661E-3</v>
      </c>
    </row>
    <row r="22" spans="1:11" x14ac:dyDescent="0.25">
      <c r="A22">
        <v>8</v>
      </c>
      <c r="B22" s="42">
        <f>AK10</f>
        <v>43.720499999999994</v>
      </c>
      <c r="C22">
        <f>_xlfn.STDEV.P(AK4:AK9)/SQRT(6)</f>
        <v>3.6385623820862798</v>
      </c>
      <c r="D22" s="42">
        <f>AL10</f>
        <v>501.07516666666669</v>
      </c>
      <c r="E22">
        <f>_xlfn.STDEV.P(AL4:AL9)/SQRT(6)</f>
        <v>3.968621685006489</v>
      </c>
      <c r="F22" s="42">
        <f>AM10</f>
        <v>26.812666666666662</v>
      </c>
      <c r="G22">
        <f>_xlfn.STDEV.P(AM4:AM9)/SQRT(6)</f>
        <v>0.30521655942649661</v>
      </c>
      <c r="H22" s="42">
        <f t="shared" si="0"/>
        <v>0.55470050000000004</v>
      </c>
      <c r="I22" s="42">
        <f>H22-$H$33</f>
        <v>0.52348900000000009</v>
      </c>
      <c r="J22" s="43">
        <f t="shared" si="1"/>
        <v>3.9803410942847468E-3</v>
      </c>
      <c r="K22" s="43">
        <f t="shared" si="2"/>
        <v>3.0752187099885205E-3</v>
      </c>
    </row>
    <row r="23" spans="1:11" x14ac:dyDescent="0.25">
      <c r="A23">
        <v>9</v>
      </c>
      <c r="B23" s="42">
        <f>AP10</f>
        <v>0</v>
      </c>
      <c r="C23">
        <f>_xlfn.STDEV.P(AP4:AP9)/SQRT(6)</f>
        <v>0</v>
      </c>
      <c r="D23" s="42">
        <f>AQ10</f>
        <v>23.700833333333332</v>
      </c>
      <c r="E23">
        <f>_xlfn.STDEV.P(AQ4:AQ9)/SQRT(6)</f>
        <v>1.3388104673898478</v>
      </c>
      <c r="F23" s="42">
        <f>AR10</f>
        <v>564.32450000000006</v>
      </c>
      <c r="G23">
        <f>_xlfn.STDEV.P(AR4:AR9)/SQRT(6)</f>
        <v>12.17822836447167</v>
      </c>
      <c r="H23" s="42">
        <f t="shared" si="0"/>
        <v>1.1523498333333335</v>
      </c>
      <c r="I23" s="42">
        <f>H23-$H$33</f>
        <v>1.1211383333333336</v>
      </c>
      <c r="J23" s="43">
        <f t="shared" si="1"/>
        <v>1.2251598245323542E-2</v>
      </c>
      <c r="K23" s="43">
        <f t="shared" si="2"/>
        <v>5.3144929016012282E-3</v>
      </c>
    </row>
    <row r="24" spans="1:11" x14ac:dyDescent="0.25">
      <c r="A24">
        <v>10</v>
      </c>
      <c r="B24" s="42">
        <f>AU10</f>
        <v>0</v>
      </c>
      <c r="C24">
        <f>_xlfn.STDEV.P(AU4:AU9)/SQRT(6)</f>
        <v>0</v>
      </c>
      <c r="D24" s="42">
        <f>AV10</f>
        <v>0</v>
      </c>
      <c r="E24">
        <f>_xlfn.STDEV.P(AV4:AV9)/SQRT(6)</f>
        <v>0</v>
      </c>
      <c r="F24" s="42">
        <f>AW10</f>
        <v>588.06899999999996</v>
      </c>
      <c r="G24">
        <f>_xlfn.STDEV.P(AW4:AW9)/SQRT(6)</f>
        <v>12.974446714814299</v>
      </c>
      <c r="H24" s="42">
        <f t="shared" si="0"/>
        <v>1.1761379999999999</v>
      </c>
      <c r="I24" s="42">
        <f>H24-$H$33</f>
        <v>1.1449265</v>
      </c>
      <c r="J24" s="43">
        <f t="shared" si="1"/>
        <v>1.2974446714814299E-2</v>
      </c>
      <c r="K24" s="43">
        <f t="shared" si="2"/>
        <v>5.5215273940023872E-3</v>
      </c>
    </row>
    <row r="25" spans="1:11" x14ac:dyDescent="0.25">
      <c r="A25">
        <v>11</v>
      </c>
      <c r="B25" s="42">
        <f>AZ10</f>
        <v>0</v>
      </c>
      <c r="C25">
        <f>_xlfn.STDEV.P(AZ4:AZ9)/SQRT(6)</f>
        <v>0</v>
      </c>
      <c r="D25" s="42">
        <f>BA10</f>
        <v>186.10183333333336</v>
      </c>
      <c r="E25">
        <f>_xlfn.STDEV.P(BA4:BA9)/SQRT(6)</f>
        <v>5.5572875098911867</v>
      </c>
      <c r="F25" s="42">
        <f>BB10</f>
        <v>404.08533333333327</v>
      </c>
      <c r="G25">
        <f>_xlfn.STDEV.P(BB4:BB9)/SQRT(6)</f>
        <v>11.283342409318525</v>
      </c>
      <c r="H25" s="42">
        <f t="shared" si="0"/>
        <v>0.99427249999999989</v>
      </c>
      <c r="I25" s="42">
        <f>H25-$H$33</f>
        <v>0.96306099999999994</v>
      </c>
      <c r="J25" s="43">
        <f t="shared" si="1"/>
        <v>1.2577649239564545E-2</v>
      </c>
      <c r="K25" s="43">
        <f t="shared" si="2"/>
        <v>5.4083690573979012E-3</v>
      </c>
    </row>
    <row r="26" spans="1:11" x14ac:dyDescent="0.25">
      <c r="A26">
        <v>12</v>
      </c>
      <c r="B26" s="42">
        <f>BE10</f>
        <v>447.49450000000002</v>
      </c>
      <c r="C26">
        <f>_xlfn.STDEV.P(BE4:BE9)/SQRT(6)</f>
        <v>2.3923817020562019</v>
      </c>
      <c r="D26" s="42">
        <f>BF10</f>
        <v>127.23950000000002</v>
      </c>
      <c r="E26">
        <f>_xlfn.STDEV.P(BF4:BF9)/SQRT(6)</f>
        <v>2.6633536894299268</v>
      </c>
      <c r="F26" s="42">
        <f>BG10</f>
        <v>0</v>
      </c>
      <c r="G26">
        <f>_xlfn.STDEV.P(BG4:BG9)/SQRT(6)</f>
        <v>0</v>
      </c>
      <c r="H26" s="42">
        <f t="shared" si="0"/>
        <v>0.12723950000000003</v>
      </c>
      <c r="I26" s="42">
        <f>H26-$H$33</f>
        <v>9.602800000000003E-2</v>
      </c>
      <c r="J26" s="43">
        <f t="shared" si="1"/>
        <v>2.6633536894299266E-3</v>
      </c>
      <c r="K26" s="43">
        <f t="shared" si="2"/>
        <v>2.3402458579264806E-3</v>
      </c>
    </row>
    <row r="27" spans="1:11" x14ac:dyDescent="0.25">
      <c r="A27">
        <v>13</v>
      </c>
      <c r="B27" s="42">
        <f>BJ10</f>
        <v>483.70549999999997</v>
      </c>
      <c r="C27">
        <f>_xlfn.STDEV.P(BJ4:BJ9)/SQRT(6)</f>
        <v>4.2170438550008003</v>
      </c>
      <c r="D27" s="42">
        <f>BK10</f>
        <v>73.460999999999999</v>
      </c>
      <c r="E27">
        <f>_xlfn.STDEV.P(BK4:BK9)/SQRT(6)</f>
        <v>1.5337572602381815</v>
      </c>
      <c r="F27" s="42">
        <f>BL10</f>
        <v>0</v>
      </c>
      <c r="G27">
        <f>_xlfn.STDEV.P(BL4:BL9)/SQRT(6)</f>
        <v>0</v>
      </c>
      <c r="H27" s="42">
        <f t="shared" si="0"/>
        <v>7.3460999999999999E-2</v>
      </c>
      <c r="I27" s="42">
        <f>H27-$H$33</f>
        <v>4.2249499999999995E-2</v>
      </c>
      <c r="J27" s="43">
        <f t="shared" si="1"/>
        <v>1.5337572602381814E-3</v>
      </c>
      <c r="K27" s="43">
        <f t="shared" si="2"/>
        <v>2.7205505575421452E-3</v>
      </c>
    </row>
    <row r="28" spans="1:11" x14ac:dyDescent="0.25">
      <c r="A28">
        <v>14</v>
      </c>
      <c r="B28" s="42">
        <f>BO10</f>
        <v>0</v>
      </c>
      <c r="C28">
        <f>_xlfn.STDEV.P(BO4:BO9)/SQRT(6)</f>
        <v>0</v>
      </c>
      <c r="D28" s="42">
        <f>BP10</f>
        <v>449.267</v>
      </c>
      <c r="E28">
        <f>_xlfn.STDEV.P(BP4:BP9)/SQRT(6)</f>
        <v>25.741325738543139</v>
      </c>
      <c r="F28" s="42">
        <f>BQ10</f>
        <v>86.5</v>
      </c>
      <c r="G28">
        <f>_xlfn.STDEV.P(BQ4:BQ9)/SQRT(6)</f>
        <v>28.802773709025537</v>
      </c>
      <c r="H28" s="42">
        <f t="shared" si="0"/>
        <v>0.62226700000000001</v>
      </c>
      <c r="I28" s="42">
        <f>H28-$H$33</f>
        <v>0.59105550000000007</v>
      </c>
      <c r="J28" s="43">
        <f t="shared" si="1"/>
        <v>3.862920687913636E-2</v>
      </c>
      <c r="K28" s="43">
        <f t="shared" si="2"/>
        <v>1.1427306102994594E-2</v>
      </c>
    </row>
    <row r="29" spans="1:11" x14ac:dyDescent="0.25">
      <c r="A29">
        <v>15</v>
      </c>
      <c r="B29" s="42">
        <f>BT10</f>
        <v>508.8416666666667</v>
      </c>
      <c r="C29">
        <f>_xlfn.STDEV.P(BT4:BT9)/SQRT(6)</f>
        <v>11.972264527896382</v>
      </c>
      <c r="D29" s="42">
        <f>BU10</f>
        <v>80.151833333333343</v>
      </c>
      <c r="E29">
        <f>_xlfn.STDEV.P(BU4:BU9)/SQRT(6)</f>
        <v>3.905753145586532</v>
      </c>
      <c r="F29" s="42">
        <f>BV10</f>
        <v>0</v>
      </c>
      <c r="G29">
        <f>_xlfn.STDEV.P(BV4:BV9)/SQRT(6)</f>
        <v>0</v>
      </c>
      <c r="H29" s="42">
        <f t="shared" si="0"/>
        <v>8.0151833333333339E-2</v>
      </c>
      <c r="I29" s="42">
        <f>H29-$H$33</f>
        <v>4.8940333333333336E-2</v>
      </c>
      <c r="J29" s="43">
        <f t="shared" si="1"/>
        <v>3.9057531455865321E-3</v>
      </c>
      <c r="K29" s="43">
        <f t="shared" si="2"/>
        <v>5.4128412448795149E-3</v>
      </c>
    </row>
    <row r="30" spans="1:11" x14ac:dyDescent="0.25">
      <c r="A30">
        <v>16</v>
      </c>
      <c r="B30" s="42">
        <f>BY10</f>
        <v>444.98966666666666</v>
      </c>
      <c r="C30">
        <f>_xlfn.STDEV.P(BY4:BY9)/SQRT(6)</f>
        <v>1.9863842314151683</v>
      </c>
      <c r="D30" s="42">
        <f>BZ10</f>
        <v>139.952</v>
      </c>
      <c r="E30">
        <f>_xlfn.STDEV.P(BZ4:BZ9)/SQRT(6)</f>
        <v>3.393702943197396</v>
      </c>
      <c r="F30" s="42">
        <f>CA10</f>
        <v>0</v>
      </c>
      <c r="G30">
        <f>_xlfn.STDEV.P(CA4:CA9)/SQRT(6)</f>
        <v>0</v>
      </c>
      <c r="H30" s="42">
        <f t="shared" si="0"/>
        <v>0.13995199999999999</v>
      </c>
      <c r="I30" s="42">
        <f>H30-$H$33</f>
        <v>0.10874049999999999</v>
      </c>
      <c r="J30" s="43">
        <f t="shared" si="1"/>
        <v>3.3937029431973958E-3</v>
      </c>
      <c r="K30" s="43">
        <f t="shared" si="2"/>
        <v>2.4913268510700537E-3</v>
      </c>
    </row>
    <row r="31" spans="1:11" x14ac:dyDescent="0.25">
      <c r="A31">
        <v>17</v>
      </c>
      <c r="B31" s="42">
        <f>CD10</f>
        <v>0</v>
      </c>
      <c r="C31">
        <f>_xlfn.STDEV.P(CD4:CD9)/SQRT(6)</f>
        <v>0</v>
      </c>
      <c r="D31" s="42">
        <f>CE10</f>
        <v>0</v>
      </c>
      <c r="E31">
        <f>_xlfn.STDEV.P(CE4:CE9)/SQRT(6)</f>
        <v>0</v>
      </c>
      <c r="F31" s="42">
        <f>CF10</f>
        <v>555.34466666666663</v>
      </c>
      <c r="G31">
        <f>_xlfn.STDEV.P(CF4:CF9)/SQRT(6)</f>
        <v>2.5800078883026019</v>
      </c>
      <c r="H31" s="42">
        <f t="shared" si="0"/>
        <v>1.1106893333333332</v>
      </c>
      <c r="I31" s="42">
        <f>H31-$H$33</f>
        <v>1.0794778333333332</v>
      </c>
      <c r="J31" s="43">
        <f t="shared" si="1"/>
        <v>2.5800078883026017E-3</v>
      </c>
      <c r="K31" s="43">
        <f t="shared" si="2"/>
        <v>1.8811092653623377E-3</v>
      </c>
    </row>
    <row r="32" spans="1:11" x14ac:dyDescent="0.25">
      <c r="A32">
        <v>18</v>
      </c>
      <c r="B32" s="42">
        <f>CI10</f>
        <v>505.63416666666672</v>
      </c>
      <c r="C32">
        <f>_xlfn.STDEV.P(CI4:CI9)/SQRT(6)</f>
        <v>4.2780511880519354</v>
      </c>
      <c r="D32" s="42">
        <f>CJ10</f>
        <v>69.083500000000001</v>
      </c>
      <c r="E32">
        <f>_xlfn.STDEV.P(CJ4:CJ9)/SQRT(6)</f>
        <v>1.3229034303799765</v>
      </c>
      <c r="F32" s="42">
        <f>CK10</f>
        <v>0</v>
      </c>
      <c r="G32">
        <f>_xlfn.STDEV.P(CK4:CK9)/SQRT(6)</f>
        <v>0</v>
      </c>
      <c r="H32" s="42">
        <f t="shared" si="0"/>
        <v>6.9083500000000006E-2</v>
      </c>
      <c r="I32" s="42">
        <f>H32-$H$33</f>
        <v>3.7872000000000003E-2</v>
      </c>
      <c r="J32" s="43">
        <f t="shared" si="1"/>
        <v>1.3229034303799765E-3</v>
      </c>
      <c r="K32" s="43">
        <f t="shared" si="2"/>
        <v>2.7167588382124913E-3</v>
      </c>
    </row>
    <row r="33" spans="1:11" x14ac:dyDescent="0.25">
      <c r="A33" t="s">
        <v>6</v>
      </c>
      <c r="B33" s="42">
        <f>CS10</f>
        <v>516.09966666666662</v>
      </c>
      <c r="C33">
        <f>_xlfn.STDEV.P(CS4:CS9)/SQRT(6)</f>
        <v>8.6642735884097561</v>
      </c>
      <c r="D33" s="42">
        <f>CT10</f>
        <v>31.211500000000001</v>
      </c>
      <c r="E33">
        <f>_xlfn.STDEV.P(CT4:CT9)/SQRT(6)</f>
        <v>12.745278794191465</v>
      </c>
      <c r="F33" s="42">
        <f>CU10</f>
        <v>0</v>
      </c>
      <c r="G33">
        <f>_xlfn.STDEV.P(CK4:CK9)/SQRT(6)</f>
        <v>0</v>
      </c>
      <c r="H33" s="42">
        <f>(D33+(2*F33))/1000</f>
        <v>3.12115E-2</v>
      </c>
      <c r="I33" s="42">
        <f>H33-$H$33</f>
        <v>0</v>
      </c>
      <c r="J33" s="43">
        <f t="shared" si="1"/>
        <v>1.2745278794191465E-2</v>
      </c>
      <c r="K33" s="43">
        <f t="shared" si="2"/>
        <v>6.1929139330791153E-3</v>
      </c>
    </row>
    <row r="34" spans="1:11" x14ac:dyDescent="0.25">
      <c r="A34" t="s">
        <v>7</v>
      </c>
      <c r="B34" s="42">
        <f>CX10</f>
        <v>476.84883333333329</v>
      </c>
      <c r="C34">
        <f>_xlfn.STDEV.P(CX4:CX9)/SQRT(6)</f>
        <v>7.999147754662741</v>
      </c>
      <c r="D34" s="42">
        <f>CY10</f>
        <v>105.56033333333335</v>
      </c>
      <c r="E34">
        <f>_xlfn.STDEV.P(CY4:CY9)/SQRT(6)</f>
        <v>20.150246612313115</v>
      </c>
      <c r="F34" s="42">
        <f>CZ10</f>
        <v>0</v>
      </c>
      <c r="G34">
        <f>_xlfn.STDEV.P(CZ4:CZ9)/SQRT(6)</f>
        <v>0</v>
      </c>
      <c r="H34" s="42">
        <f t="shared" si="0"/>
        <v>0.10556033333333335</v>
      </c>
      <c r="I34" s="42">
        <f>H34-$H$33</f>
        <v>7.434883333333335E-2</v>
      </c>
      <c r="J34" s="43">
        <f t="shared" si="1"/>
        <v>2.0150246612313114E-2</v>
      </c>
      <c r="K34" s="43">
        <f t="shared" si="2"/>
        <v>7.7750837807672975E-3</v>
      </c>
    </row>
    <row r="35" spans="1:11" x14ac:dyDescent="0.25">
      <c r="A35" t="s">
        <v>8</v>
      </c>
      <c r="B35" s="42">
        <f>CN10</f>
        <v>377.13166666666666</v>
      </c>
      <c r="C35">
        <f>_xlfn.STDEV.P(CN4:CN9)/SQRT(6)</f>
        <v>27.95520508049615</v>
      </c>
      <c r="D35" s="42">
        <f>CO10</f>
        <v>193.14166666666665</v>
      </c>
      <c r="E35">
        <f>_xlfn.STDEV.P(CO4:CO9)/SQRT(6)</f>
        <v>37.455789429129105</v>
      </c>
      <c r="F35" s="42">
        <f>CP10</f>
        <v>0</v>
      </c>
      <c r="G35">
        <f>_xlfn.STDEV.P(CP4:CP9)/SQRT(6)</f>
        <v>0</v>
      </c>
      <c r="H35" s="42">
        <f t="shared" si="0"/>
        <v>0.19314166666666666</v>
      </c>
      <c r="I35" s="42">
        <f>H35-$H$33</f>
        <v>0.16193016666666665</v>
      </c>
      <c r="J35" s="43">
        <f t="shared" si="1"/>
        <v>3.7455789429129104E-2</v>
      </c>
      <c r="K35" s="43">
        <f t="shared" si="2"/>
        <v>1.2975158978705017E-2</v>
      </c>
    </row>
    <row r="40" spans="1:11" x14ac:dyDescent="0.25">
      <c r="A40" t="s">
        <v>104</v>
      </c>
    </row>
    <row r="41" spans="1:11" ht="75" x14ac:dyDescent="0.25">
      <c r="A41" s="3" t="s">
        <v>1</v>
      </c>
      <c r="B41" s="3" t="s">
        <v>67</v>
      </c>
      <c r="C41" s="4" t="s">
        <v>15</v>
      </c>
      <c r="D41" s="3" t="s">
        <v>61</v>
      </c>
      <c r="E41" s="4" t="s">
        <v>14</v>
      </c>
      <c r="F41" s="3" t="s">
        <v>62</v>
      </c>
      <c r="G41" s="4" t="s">
        <v>13</v>
      </c>
      <c r="H41" s="3" t="s">
        <v>5</v>
      </c>
      <c r="I41" s="3" t="s">
        <v>105</v>
      </c>
      <c r="J41" s="3" t="s">
        <v>16</v>
      </c>
      <c r="K41" s="3" t="s">
        <v>68</v>
      </c>
    </row>
    <row r="42" spans="1:11" x14ac:dyDescent="0.25">
      <c r="A42" s="3">
        <v>1</v>
      </c>
      <c r="B42" s="5">
        <f>(F15*2)/1000</f>
        <v>1.009252</v>
      </c>
      <c r="C42" s="5">
        <f>(G15*2)/1000</f>
        <v>1.3934274035230149E-2</v>
      </c>
      <c r="D42" s="5">
        <f>(D15*2)/1000</f>
        <v>0.10371400000000001</v>
      </c>
      <c r="E42" s="5">
        <f>(E15*2)/1000</f>
        <v>1.8026614275071793E-3</v>
      </c>
      <c r="F42" s="5">
        <f>(B15*2)/1000</f>
        <v>0</v>
      </c>
      <c r="G42" s="5">
        <f>(C15*2)/1000</f>
        <v>0</v>
      </c>
      <c r="H42" s="37">
        <f>H15*2</f>
        <v>2.1222180000000002</v>
      </c>
      <c r="I42" s="4">
        <f>I15*2</f>
        <v>2.0597950000000003</v>
      </c>
      <c r="J42" s="37">
        <f>J15*2</f>
        <v>1.4050394340057197E-2</v>
      </c>
      <c r="K42" s="37">
        <f>K15*2</f>
        <v>7.3361635953214915E-3</v>
      </c>
    </row>
    <row r="43" spans="1:11" x14ac:dyDescent="0.25">
      <c r="A43" s="3">
        <v>2</v>
      </c>
      <c r="B43" s="5">
        <f>(F16*2)/1000</f>
        <v>1.1082333333333334</v>
      </c>
      <c r="C43" s="5">
        <f>(G16*2)/1000</f>
        <v>7.1237915882339355E-3</v>
      </c>
      <c r="D43" s="5">
        <f>(D16*2)/1000</f>
        <v>0</v>
      </c>
      <c r="E43" s="5">
        <f>(E16*2)/1000</f>
        <v>0</v>
      </c>
      <c r="F43" s="5">
        <f>(B16*2)/1000</f>
        <v>0</v>
      </c>
      <c r="G43" s="5">
        <f>(C16*2)/1000</f>
        <v>0</v>
      </c>
      <c r="H43" s="37">
        <f>H16*2</f>
        <v>2.2164666666666668</v>
      </c>
      <c r="I43" s="4">
        <f>I16*2</f>
        <v>2.1540436666666669</v>
      </c>
      <c r="J43" s="5">
        <f>J16*2</f>
        <v>7.1237915882339355E-3</v>
      </c>
      <c r="K43" s="5">
        <f>K16*2</f>
        <v>4.6646328756822864E-3</v>
      </c>
    </row>
    <row r="44" spans="1:11" x14ac:dyDescent="0.25">
      <c r="A44" s="3">
        <v>3</v>
      </c>
      <c r="B44" s="5">
        <f>(F17*2)/1000</f>
        <v>0.17808866666666665</v>
      </c>
      <c r="C44" s="5">
        <f>(G17*2)/1000</f>
        <v>2.1366819165689103E-2</v>
      </c>
      <c r="D44" s="5">
        <f>(D17*2)/1000</f>
        <v>0.96977899999999995</v>
      </c>
      <c r="E44" s="5">
        <f>(E17*2)/1000</f>
        <v>2.3315993317654059E-2</v>
      </c>
      <c r="F44" s="5">
        <f>(B17*2)/1000</f>
        <v>0</v>
      </c>
      <c r="G44" s="5">
        <f>(C17*2)/1000</f>
        <v>0</v>
      </c>
      <c r="H44" s="37">
        <f>H17*2</f>
        <v>1.3259563333333333</v>
      </c>
      <c r="I44" s="4">
        <f>I17*2</f>
        <v>1.2635333333333334</v>
      </c>
      <c r="J44" s="5">
        <f>J17*2</f>
        <v>3.1625567277886853E-2</v>
      </c>
      <c r="K44" s="5">
        <f>K17*2</f>
        <v>1.2599951732611555E-2</v>
      </c>
    </row>
    <row r="45" spans="1:11" x14ac:dyDescent="0.25">
      <c r="A45" s="3">
        <v>4</v>
      </c>
      <c r="B45" s="5">
        <f>(F18*2)/1000</f>
        <v>1.0260683333333334</v>
      </c>
      <c r="C45" s="5">
        <f>(G18*2)/1000</f>
        <v>1.2285235776841758E-2</v>
      </c>
      <c r="D45" s="5">
        <f>(D18*2)/1000</f>
        <v>7.7719333333333321E-2</v>
      </c>
      <c r="E45" s="5">
        <f>(E18*2)/1000</f>
        <v>9.710912872372756E-3</v>
      </c>
      <c r="F45" s="5">
        <f>(B18*2)/1000</f>
        <v>0</v>
      </c>
      <c r="G45" s="5">
        <f>(C18*2)/1000</f>
        <v>0</v>
      </c>
      <c r="H45" s="37">
        <f>H18*2</f>
        <v>2.1298560000000002</v>
      </c>
      <c r="I45" s="4">
        <f>I18*2</f>
        <v>2.0674330000000003</v>
      </c>
      <c r="J45" s="5">
        <f>J18*2</f>
        <v>1.565978438253246E-2</v>
      </c>
      <c r="K45" s="5">
        <f>K18*2</f>
        <v>7.8861890501296644E-3</v>
      </c>
    </row>
    <row r="46" spans="1:11" x14ac:dyDescent="0.25">
      <c r="A46" s="3">
        <v>5</v>
      </c>
      <c r="B46" s="5">
        <f>(F19*2)/1000</f>
        <v>1.0418133333333333</v>
      </c>
      <c r="C46" s="5">
        <f>(G19*2)/1000</f>
        <v>7.9085968226798547E-4</v>
      </c>
      <c r="D46" s="5">
        <f>(D19*2)/1000</f>
        <v>6.8425333333333338E-2</v>
      </c>
      <c r="E46" s="5">
        <f>(E19*2)/1000</f>
        <v>4.9973457547574721E-3</v>
      </c>
      <c r="F46" s="5">
        <f>(B19*2)/1000</f>
        <v>0</v>
      </c>
      <c r="G46" s="5">
        <f>(C19*2)/1000</f>
        <v>0</v>
      </c>
      <c r="H46" s="37">
        <f>H19*2</f>
        <v>2.1520519999999999</v>
      </c>
      <c r="I46" s="4">
        <f>I19*2</f>
        <v>2.089629</v>
      </c>
      <c r="J46" s="5">
        <f>J19*2</f>
        <v>5.0595378869645342E-3</v>
      </c>
      <c r="K46" s="5">
        <f>K19*2</f>
        <v>3.7132190237786074E-3</v>
      </c>
    </row>
    <row r="47" spans="1:11" x14ac:dyDescent="0.25">
      <c r="A47" s="3">
        <v>6</v>
      </c>
      <c r="B47" s="5">
        <f>(F20*2)/1000</f>
        <v>6.6295000000000007E-2</v>
      </c>
      <c r="C47" s="5">
        <f>(G20*2)/1000</f>
        <v>1.3363634350563303E-2</v>
      </c>
      <c r="D47" s="5">
        <f>(D20*2)/1000</f>
        <v>1.0295646666666667</v>
      </c>
      <c r="E47" s="5">
        <f>(E20*2)/1000</f>
        <v>4.5243372667943017E-3</v>
      </c>
      <c r="F47" s="5">
        <f>(B20*2)/1000</f>
        <v>3.2250999999999995E-2</v>
      </c>
      <c r="G47" s="5">
        <f>(C20*2)/1000</f>
        <v>1.3059421952070552E-2</v>
      </c>
      <c r="H47" s="37">
        <f>H20*2</f>
        <v>1.1621546666666667</v>
      </c>
      <c r="I47" s="4">
        <f>I20*2</f>
        <v>1.0997316666666668</v>
      </c>
      <c r="J47" s="5">
        <f>J20*2</f>
        <v>1.410873313799858E-2</v>
      </c>
      <c r="K47" s="5">
        <f>K20*2</f>
        <v>9.0418206164334259E-3</v>
      </c>
    </row>
    <row r="48" spans="1:11" x14ac:dyDescent="0.25">
      <c r="A48" s="3">
        <v>7</v>
      </c>
      <c r="B48" s="5">
        <f>(F21*2)/1000</f>
        <v>5.0260000000000001E-3</v>
      </c>
      <c r="C48" s="5">
        <f>(G21*2)/1000</f>
        <v>1.3473842147740279E-3</v>
      </c>
      <c r="D48" s="5">
        <f>(D21*2)/1000</f>
        <v>0.93129866666666661</v>
      </c>
      <c r="E48" s="5">
        <f>(E21*2)/1000</f>
        <v>1.6528801849879895E-2</v>
      </c>
      <c r="F48" s="5">
        <f>(B21*2)/1000</f>
        <v>0.20506633333333335</v>
      </c>
      <c r="G48" s="5">
        <f>(C21*2)/1000</f>
        <v>1.2186054073011857E-2</v>
      </c>
      <c r="H48" s="37">
        <f>H21*2</f>
        <v>0.94135066666666656</v>
      </c>
      <c r="I48" s="4">
        <f>I21*2</f>
        <v>0.87892766666666655</v>
      </c>
      <c r="J48" s="5">
        <f>J21*2</f>
        <v>1.6583628517752538E-2</v>
      </c>
      <c r="K48" s="5">
        <f>K21*2</f>
        <v>9.4616488855031322E-3</v>
      </c>
    </row>
    <row r="49" spans="1:11" x14ac:dyDescent="0.25">
      <c r="A49" s="3">
        <v>8</v>
      </c>
      <c r="B49" s="5">
        <f>(F22*2)/1000</f>
        <v>5.3625333333333323E-2</v>
      </c>
      <c r="C49" s="5">
        <f>(G22*2)/1000</f>
        <v>6.1043311885299327E-4</v>
      </c>
      <c r="D49" s="5">
        <f>(D22*2)/1000</f>
        <v>1.0021503333333335</v>
      </c>
      <c r="E49" s="5">
        <f>(E22*2)/1000</f>
        <v>7.9372433700129787E-3</v>
      </c>
      <c r="F49" s="5">
        <f>(B22*2)/1000</f>
        <v>8.7440999999999991E-2</v>
      </c>
      <c r="G49" s="5">
        <f>(C22*2)/1000</f>
        <v>7.2771247641725597E-3</v>
      </c>
      <c r="H49" s="37">
        <f>H22*2</f>
        <v>1.1094010000000001</v>
      </c>
      <c r="I49" s="4">
        <f>I22*2</f>
        <v>1.0469780000000002</v>
      </c>
      <c r="J49" s="5">
        <f>J22*2</f>
        <v>7.9606821885694935E-3</v>
      </c>
      <c r="K49" s="5">
        <f>K22*2</f>
        <v>6.1504374199770409E-3</v>
      </c>
    </row>
    <row r="50" spans="1:11" x14ac:dyDescent="0.25">
      <c r="A50" s="3">
        <v>9</v>
      </c>
      <c r="B50" s="5">
        <f>(F23*2)/1000</f>
        <v>1.128649</v>
      </c>
      <c r="C50" s="5">
        <f>(G23*2)/1000</f>
        <v>2.4356456728943338E-2</v>
      </c>
      <c r="D50" s="5">
        <f>(D23*2)/1000</f>
        <v>4.7401666666666661E-2</v>
      </c>
      <c r="E50" s="5">
        <f>(E23*2)/1000</f>
        <v>2.6776209347796954E-3</v>
      </c>
      <c r="F50" s="5">
        <f>(B23*2)/1000</f>
        <v>0</v>
      </c>
      <c r="G50" s="5">
        <f>(C23*2)/1000</f>
        <v>0</v>
      </c>
      <c r="H50" s="37">
        <f>H23*2</f>
        <v>2.304699666666667</v>
      </c>
      <c r="I50" s="4">
        <f>I23*2</f>
        <v>2.2422766666666671</v>
      </c>
      <c r="J50" s="5">
        <f>J23*2</f>
        <v>2.4503196490647083E-2</v>
      </c>
      <c r="K50" s="5">
        <f>K23*2</f>
        <v>1.0628985803202456E-2</v>
      </c>
    </row>
    <row r="51" spans="1:11" x14ac:dyDescent="0.25">
      <c r="A51" s="3">
        <v>10</v>
      </c>
      <c r="B51" s="5">
        <f>(F24*2)/1000</f>
        <v>1.1761379999999999</v>
      </c>
      <c r="C51" s="5">
        <f>(G24*2)/1000</f>
        <v>2.5948893429628597E-2</v>
      </c>
      <c r="D51" s="5">
        <f>(D24*2)/1000</f>
        <v>0</v>
      </c>
      <c r="E51" s="5">
        <f>(E24*2)/1000</f>
        <v>0</v>
      </c>
      <c r="F51" s="5">
        <f>(B24*2)/1000</f>
        <v>0</v>
      </c>
      <c r="G51" s="5">
        <f>(C24*2)/1000</f>
        <v>0</v>
      </c>
      <c r="H51" s="37">
        <f>H24*2</f>
        <v>2.3522759999999998</v>
      </c>
      <c r="I51" s="4">
        <f>I24*2</f>
        <v>2.2898529999999999</v>
      </c>
      <c r="J51" s="5">
        <f>J24*2</f>
        <v>2.5948893429628597E-2</v>
      </c>
      <c r="K51" s="5">
        <f>K24*2</f>
        <v>1.1043054788004774E-2</v>
      </c>
    </row>
    <row r="52" spans="1:11" x14ac:dyDescent="0.25">
      <c r="A52" s="3">
        <v>11</v>
      </c>
      <c r="B52" s="5">
        <f>(F25*2)/1000</f>
        <v>0.80817066666666648</v>
      </c>
      <c r="C52" s="5">
        <f>(G25*2)/1000</f>
        <v>2.2566684818637051E-2</v>
      </c>
      <c r="D52" s="5">
        <f>(D25*2)/1000</f>
        <v>0.37220366666666671</v>
      </c>
      <c r="E52" s="5">
        <f>(E25*2)/1000</f>
        <v>1.1114575019782373E-2</v>
      </c>
      <c r="F52" s="5">
        <f>(B25*2)/1000</f>
        <v>0</v>
      </c>
      <c r="G52" s="5">
        <f>(C25*2)/1000</f>
        <v>0</v>
      </c>
      <c r="H52" s="37">
        <f>H25*2</f>
        <v>1.9885449999999998</v>
      </c>
      <c r="I52" s="4">
        <f>I25*2</f>
        <v>1.9261219999999999</v>
      </c>
      <c r="J52" s="5">
        <f>J25*2</f>
        <v>2.515529847912909E-2</v>
      </c>
      <c r="K52" s="5">
        <f>K25*2</f>
        <v>1.0816738114795802E-2</v>
      </c>
    </row>
    <row r="53" spans="1:11" x14ac:dyDescent="0.25">
      <c r="A53" s="3">
        <v>12</v>
      </c>
      <c r="B53" s="5">
        <f>(F26*2)/1000</f>
        <v>0</v>
      </c>
      <c r="C53" s="5">
        <f>(G26*2)/1000</f>
        <v>0</v>
      </c>
      <c r="D53" s="5">
        <f>(D26*2)/1000</f>
        <v>0.25447900000000007</v>
      </c>
      <c r="E53" s="5">
        <f>(E26*2)/1000</f>
        <v>5.3267073788598532E-3</v>
      </c>
      <c r="F53" s="5">
        <f>(B26*2)/1000</f>
        <v>0.89498900000000003</v>
      </c>
      <c r="G53" s="5">
        <f>(C26*2)/1000</f>
        <v>4.7847634041124042E-3</v>
      </c>
      <c r="H53" s="37">
        <f>H26*2</f>
        <v>0.25447900000000007</v>
      </c>
      <c r="I53" s="4">
        <f>I26*2</f>
        <v>0.19205600000000006</v>
      </c>
      <c r="J53" s="5">
        <f>J26*2</f>
        <v>5.3267073788598532E-3</v>
      </c>
      <c r="K53" s="5">
        <f>K26*2</f>
        <v>4.6804917158529613E-3</v>
      </c>
    </row>
    <row r="54" spans="1:11" x14ac:dyDescent="0.25">
      <c r="A54" s="3">
        <v>13</v>
      </c>
      <c r="B54" s="5">
        <f>(F27*2)/1000</f>
        <v>0</v>
      </c>
      <c r="C54" s="5">
        <f>(G27*2)/1000</f>
        <v>0</v>
      </c>
      <c r="D54" s="5">
        <f>(D27*2)/1000</f>
        <v>0.146922</v>
      </c>
      <c r="E54" s="5">
        <f>(E27*2)/1000</f>
        <v>3.0675145204763629E-3</v>
      </c>
      <c r="F54" s="5">
        <f>(B27*2)/1000</f>
        <v>0.96741099999999991</v>
      </c>
      <c r="G54" s="5">
        <f>(C27*2)/1000</f>
        <v>8.4340877100016007E-3</v>
      </c>
      <c r="H54" s="37">
        <f>H27*2</f>
        <v>0.146922</v>
      </c>
      <c r="I54" s="4">
        <f>I27*2</f>
        <v>8.4498999999999991E-2</v>
      </c>
      <c r="J54" s="5">
        <f>J27*2</f>
        <v>3.0675145204763629E-3</v>
      </c>
      <c r="K54" s="5">
        <f>K27*2</f>
        <v>5.4411011150842905E-3</v>
      </c>
    </row>
    <row r="55" spans="1:11" x14ac:dyDescent="0.25">
      <c r="A55" s="3">
        <v>14</v>
      </c>
      <c r="B55" s="5">
        <f>(F28*2)/1000</f>
        <v>0.17299999999999999</v>
      </c>
      <c r="C55" s="5">
        <f>(G28*2)/1000</f>
        <v>5.7605547418051073E-2</v>
      </c>
      <c r="D55" s="5">
        <f>(D28*2)/1000</f>
        <v>0.89853399999999994</v>
      </c>
      <c r="E55" s="5">
        <f>(E28*2)/1000</f>
        <v>5.1482651477086278E-2</v>
      </c>
      <c r="F55" s="5">
        <f>(B28*2)/1000</f>
        <v>0</v>
      </c>
      <c r="G55" s="5">
        <f>(C28*2)/1000</f>
        <v>0</v>
      </c>
      <c r="H55" s="37">
        <f>H28*2</f>
        <v>1.244534</v>
      </c>
      <c r="I55" s="4">
        <f>I28*2</f>
        <v>1.1821110000000001</v>
      </c>
      <c r="J55" s="5">
        <f>J28*2</f>
        <v>7.725841375827272E-2</v>
      </c>
      <c r="K55" s="5">
        <f>K28*2</f>
        <v>2.2854612205989187E-2</v>
      </c>
    </row>
    <row r="56" spans="1:11" x14ac:dyDescent="0.25">
      <c r="A56" s="3">
        <v>15</v>
      </c>
      <c r="B56" s="5">
        <f t="shared" ref="B56:C62" si="3">(F29*2)/1000</f>
        <v>0</v>
      </c>
      <c r="C56" s="5">
        <f t="shared" si="3"/>
        <v>0</v>
      </c>
      <c r="D56" s="5">
        <f t="shared" ref="D56:E62" si="4">(D29*2)/1000</f>
        <v>0.16030366666666668</v>
      </c>
      <c r="E56" s="5">
        <f t="shared" si="4"/>
        <v>7.8115062911730641E-3</v>
      </c>
      <c r="F56" s="5">
        <f t="shared" ref="F56:G62" si="5">(B29*2)/1000</f>
        <v>1.0176833333333335</v>
      </c>
      <c r="G56" s="5">
        <f t="shared" si="5"/>
        <v>2.3944529055792762E-2</v>
      </c>
      <c r="H56" s="37">
        <f t="shared" ref="H56:K62" si="6">H29*2</f>
        <v>0.16030366666666668</v>
      </c>
      <c r="I56" s="4">
        <f t="shared" si="6"/>
        <v>9.7880666666666671E-2</v>
      </c>
      <c r="J56" s="5">
        <f t="shared" si="6"/>
        <v>7.8115062911730641E-3</v>
      </c>
      <c r="K56" s="5">
        <f t="shared" si="6"/>
        <v>1.082568248975903E-2</v>
      </c>
    </row>
    <row r="57" spans="1:11" x14ac:dyDescent="0.25">
      <c r="A57" s="3">
        <v>16</v>
      </c>
      <c r="B57" s="5">
        <f t="shared" si="3"/>
        <v>0</v>
      </c>
      <c r="C57" s="5">
        <f t="shared" si="3"/>
        <v>0</v>
      </c>
      <c r="D57" s="5">
        <f t="shared" si="4"/>
        <v>0.27990399999999999</v>
      </c>
      <c r="E57" s="5">
        <f t="shared" si="4"/>
        <v>6.7874058863947916E-3</v>
      </c>
      <c r="F57" s="5">
        <f t="shared" si="5"/>
        <v>0.88997933333333334</v>
      </c>
      <c r="G57" s="5">
        <f t="shared" si="5"/>
        <v>3.9727684628303363E-3</v>
      </c>
      <c r="H57" s="37">
        <f t="shared" si="6"/>
        <v>0.27990399999999999</v>
      </c>
      <c r="I57" s="4">
        <f t="shared" si="6"/>
        <v>0.21748099999999998</v>
      </c>
      <c r="J57" s="5">
        <f t="shared" si="6"/>
        <v>6.7874058863947916E-3</v>
      </c>
      <c r="K57" s="5">
        <f t="shared" si="6"/>
        <v>4.9826537021401074E-3</v>
      </c>
    </row>
    <row r="58" spans="1:11" x14ac:dyDescent="0.25">
      <c r="A58" s="3">
        <v>17</v>
      </c>
      <c r="B58" s="5">
        <f t="shared" si="3"/>
        <v>1.1106893333333332</v>
      </c>
      <c r="C58" s="5">
        <f t="shared" si="3"/>
        <v>5.1600157766052033E-3</v>
      </c>
      <c r="D58" s="5">
        <f t="shared" si="4"/>
        <v>0</v>
      </c>
      <c r="E58" s="5">
        <f t="shared" si="4"/>
        <v>0</v>
      </c>
      <c r="F58" s="5">
        <f t="shared" si="5"/>
        <v>0</v>
      </c>
      <c r="G58" s="5">
        <f t="shared" si="5"/>
        <v>0</v>
      </c>
      <c r="H58" s="37">
        <f t="shared" si="6"/>
        <v>2.2213786666666664</v>
      </c>
      <c r="I58" s="4">
        <f t="shared" si="6"/>
        <v>2.1589556666666665</v>
      </c>
      <c r="J58" s="5">
        <f t="shared" si="6"/>
        <v>5.1600157766052033E-3</v>
      </c>
      <c r="K58" s="5">
        <f t="shared" si="6"/>
        <v>3.7622185307246755E-3</v>
      </c>
    </row>
    <row r="59" spans="1:11" x14ac:dyDescent="0.25">
      <c r="A59" s="3">
        <v>18</v>
      </c>
      <c r="B59" s="5">
        <f t="shared" si="3"/>
        <v>0</v>
      </c>
      <c r="C59" s="5">
        <f t="shared" si="3"/>
        <v>0</v>
      </c>
      <c r="D59" s="5">
        <f t="shared" si="4"/>
        <v>0.13816700000000001</v>
      </c>
      <c r="E59" s="5">
        <f t="shared" si="4"/>
        <v>2.645806860759953E-3</v>
      </c>
      <c r="F59" s="5">
        <f t="shared" si="5"/>
        <v>1.0112683333333334</v>
      </c>
      <c r="G59" s="5">
        <f t="shared" si="5"/>
        <v>8.5561023761038715E-3</v>
      </c>
      <c r="H59" s="37">
        <f t="shared" si="6"/>
        <v>0.13816700000000001</v>
      </c>
      <c r="I59" s="4">
        <f t="shared" si="6"/>
        <v>7.5744000000000006E-2</v>
      </c>
      <c r="J59" s="5">
        <f t="shared" si="6"/>
        <v>2.645806860759953E-3</v>
      </c>
      <c r="K59" s="5">
        <f t="shared" si="6"/>
        <v>5.4335176764249826E-3</v>
      </c>
    </row>
    <row r="60" spans="1:11" x14ac:dyDescent="0.25">
      <c r="A60" s="3" t="s">
        <v>6</v>
      </c>
      <c r="B60" s="5">
        <f t="shared" si="3"/>
        <v>0</v>
      </c>
      <c r="C60" s="5">
        <f t="shared" si="3"/>
        <v>0</v>
      </c>
      <c r="D60" s="5">
        <f t="shared" si="4"/>
        <v>6.2422999999999999E-2</v>
      </c>
      <c r="E60" s="5">
        <f t="shared" si="4"/>
        <v>2.549055758838293E-2</v>
      </c>
      <c r="F60" s="5">
        <f t="shared" si="5"/>
        <v>1.0321993333333332</v>
      </c>
      <c r="G60" s="5">
        <f t="shared" si="5"/>
        <v>1.7328547176819514E-2</v>
      </c>
      <c r="H60" s="37">
        <f t="shared" si="6"/>
        <v>6.2422999999999999E-2</v>
      </c>
      <c r="I60" s="4">
        <f t="shared" si="6"/>
        <v>0</v>
      </c>
      <c r="J60" s="5">
        <f t="shared" si="6"/>
        <v>2.549055758838293E-2</v>
      </c>
      <c r="K60" s="5">
        <f t="shared" si="6"/>
        <v>1.2385827866158231E-2</v>
      </c>
    </row>
    <row r="61" spans="1:11" x14ac:dyDescent="0.25">
      <c r="A61" s="3" t="s">
        <v>7</v>
      </c>
      <c r="B61" s="5">
        <f t="shared" si="3"/>
        <v>0</v>
      </c>
      <c r="C61" s="5">
        <f t="shared" si="3"/>
        <v>0</v>
      </c>
      <c r="D61" s="5">
        <f t="shared" si="4"/>
        <v>0.21112066666666671</v>
      </c>
      <c r="E61" s="5">
        <f t="shared" si="4"/>
        <v>4.0300493224626227E-2</v>
      </c>
      <c r="F61" s="5">
        <f t="shared" si="5"/>
        <v>0.95369766666666655</v>
      </c>
      <c r="G61" s="5">
        <f t="shared" si="5"/>
        <v>1.599829550932548E-2</v>
      </c>
      <c r="H61" s="37">
        <f t="shared" si="6"/>
        <v>0.21112066666666671</v>
      </c>
      <c r="I61" s="4">
        <f t="shared" si="6"/>
        <v>0.1486976666666667</v>
      </c>
      <c r="J61" s="5">
        <f t="shared" si="6"/>
        <v>4.0300493224626227E-2</v>
      </c>
      <c r="K61" s="5">
        <f t="shared" si="6"/>
        <v>1.5550167561534595E-2</v>
      </c>
    </row>
    <row r="62" spans="1:11" x14ac:dyDescent="0.25">
      <c r="A62" s="3" t="s">
        <v>8</v>
      </c>
      <c r="B62" s="5">
        <f t="shared" si="3"/>
        <v>0</v>
      </c>
      <c r="C62" s="5">
        <f t="shared" si="3"/>
        <v>0</v>
      </c>
      <c r="D62" s="5">
        <f t="shared" si="4"/>
        <v>0.38628333333333331</v>
      </c>
      <c r="E62" s="5">
        <f t="shared" si="4"/>
        <v>7.4911578858258207E-2</v>
      </c>
      <c r="F62" s="5">
        <f t="shared" si="5"/>
        <v>0.75426333333333329</v>
      </c>
      <c r="G62" s="5">
        <f t="shared" si="5"/>
        <v>5.5910410160992297E-2</v>
      </c>
      <c r="H62" s="37">
        <f t="shared" si="6"/>
        <v>0.38628333333333331</v>
      </c>
      <c r="I62" s="4">
        <f t="shared" si="6"/>
        <v>0.32386033333333331</v>
      </c>
      <c r="J62" s="5">
        <f t="shared" si="6"/>
        <v>7.4911578858258207E-2</v>
      </c>
      <c r="K62" s="5">
        <f t="shared" si="6"/>
        <v>2.5950317957410034E-2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D580EFD-7068-4F28-B74D-55D0D88CDF8A}">
  <dimension ref="A1:AC29"/>
  <sheetViews>
    <sheetView topLeftCell="A16" workbookViewId="0">
      <selection activeCell="H24" sqref="H24:H29"/>
    </sheetView>
  </sheetViews>
  <sheetFormatPr defaultRowHeight="15" x14ac:dyDescent="0.25"/>
  <sheetData>
    <row r="1" spans="1:29" x14ac:dyDescent="0.25">
      <c r="A1" t="s">
        <v>106</v>
      </c>
    </row>
    <row r="2" spans="1:29" x14ac:dyDescent="0.25">
      <c r="A2" t="s">
        <v>10</v>
      </c>
      <c r="B2" s="41" t="s">
        <v>2</v>
      </c>
      <c r="C2" s="41" t="s">
        <v>3</v>
      </c>
      <c r="D2" s="41" t="s">
        <v>100</v>
      </c>
      <c r="F2" t="s">
        <v>11</v>
      </c>
      <c r="G2" s="41" t="s">
        <v>2</v>
      </c>
      <c r="H2" s="41" t="s">
        <v>3</v>
      </c>
      <c r="I2" s="41" t="s">
        <v>100</v>
      </c>
      <c r="K2" t="s">
        <v>69</v>
      </c>
      <c r="L2" s="41" t="s">
        <v>2</v>
      </c>
      <c r="M2" s="41" t="s">
        <v>3</v>
      </c>
      <c r="N2" s="41" t="s">
        <v>100</v>
      </c>
      <c r="P2" t="s">
        <v>70</v>
      </c>
      <c r="Q2" s="41" t="s">
        <v>2</v>
      </c>
      <c r="R2" s="41" t="s">
        <v>3</v>
      </c>
      <c r="S2" s="41" t="s">
        <v>100</v>
      </c>
      <c r="U2" t="s">
        <v>6</v>
      </c>
      <c r="V2" s="41" t="s">
        <v>2</v>
      </c>
      <c r="W2" s="41" t="s">
        <v>3</v>
      </c>
      <c r="X2" s="41" t="s">
        <v>100</v>
      </c>
      <c r="Z2" t="s">
        <v>7</v>
      </c>
      <c r="AA2" s="41" t="s">
        <v>2</v>
      </c>
      <c r="AB2" s="41" t="s">
        <v>3</v>
      </c>
      <c r="AC2" s="41" t="s">
        <v>100</v>
      </c>
    </row>
    <row r="3" spans="1:29" x14ac:dyDescent="0.25">
      <c r="A3">
        <v>1</v>
      </c>
      <c r="B3" s="1">
        <v>0</v>
      </c>
      <c r="C3">
        <v>20.652999999999999</v>
      </c>
      <c r="D3">
        <v>497.834</v>
      </c>
      <c r="F3">
        <v>1</v>
      </c>
      <c r="G3" s="1">
        <v>0</v>
      </c>
      <c r="H3">
        <v>416.66</v>
      </c>
      <c r="I3">
        <v>87.671000000000006</v>
      </c>
      <c r="K3">
        <v>1</v>
      </c>
      <c r="L3" s="1">
        <v>0</v>
      </c>
      <c r="M3" s="1">
        <v>0</v>
      </c>
      <c r="N3">
        <v>498.608</v>
      </c>
      <c r="P3">
        <v>1</v>
      </c>
      <c r="Q3" s="1">
        <v>0</v>
      </c>
      <c r="R3">
        <v>391.69900000000001</v>
      </c>
      <c r="S3">
        <v>115.958</v>
      </c>
      <c r="U3">
        <v>1</v>
      </c>
      <c r="V3">
        <v>469.88600000000002</v>
      </c>
      <c r="W3" s="1">
        <v>0</v>
      </c>
      <c r="X3" s="1">
        <v>0</v>
      </c>
      <c r="Z3">
        <v>1</v>
      </c>
      <c r="AA3">
        <v>218.76300000000001</v>
      </c>
      <c r="AB3">
        <v>273.822</v>
      </c>
      <c r="AC3">
        <v>8.2539999999999996</v>
      </c>
    </row>
    <row r="4" spans="1:29" x14ac:dyDescent="0.25">
      <c r="A4">
        <v>2</v>
      </c>
      <c r="B4" s="1">
        <v>0</v>
      </c>
      <c r="C4">
        <v>14.685</v>
      </c>
      <c r="D4">
        <v>467.84899999999999</v>
      </c>
      <c r="F4">
        <v>2</v>
      </c>
      <c r="G4" s="1">
        <v>0</v>
      </c>
      <c r="H4">
        <v>416.50400000000002</v>
      </c>
      <c r="I4">
        <v>90.953000000000003</v>
      </c>
      <c r="K4">
        <v>2</v>
      </c>
      <c r="L4" s="1">
        <v>0</v>
      </c>
      <c r="M4" s="1">
        <v>0</v>
      </c>
      <c r="N4">
        <v>501.85500000000002</v>
      </c>
      <c r="P4">
        <v>2</v>
      </c>
      <c r="Q4" s="1">
        <v>0</v>
      </c>
      <c r="R4">
        <v>380.42399999999998</v>
      </c>
      <c r="S4">
        <v>153.518</v>
      </c>
      <c r="U4">
        <v>2</v>
      </c>
      <c r="V4">
        <v>466.92700000000002</v>
      </c>
      <c r="W4" s="1">
        <v>0</v>
      </c>
      <c r="X4" s="1">
        <v>0</v>
      </c>
      <c r="Z4">
        <v>2</v>
      </c>
      <c r="AA4">
        <v>222.57599999999999</v>
      </c>
      <c r="AB4">
        <v>277.00599999999997</v>
      </c>
      <c r="AC4">
        <v>8.3390000000000004</v>
      </c>
    </row>
    <row r="5" spans="1:29" x14ac:dyDescent="0.25">
      <c r="A5">
        <v>3</v>
      </c>
      <c r="B5" s="1">
        <v>0</v>
      </c>
      <c r="C5">
        <v>19.268999999999998</v>
      </c>
      <c r="D5">
        <v>484.56799999999998</v>
      </c>
      <c r="F5">
        <v>3</v>
      </c>
      <c r="G5" s="1">
        <v>0</v>
      </c>
      <c r="H5">
        <v>420.69900000000001</v>
      </c>
      <c r="I5">
        <v>92.736999999999995</v>
      </c>
      <c r="K5">
        <v>3</v>
      </c>
      <c r="L5" s="1">
        <v>0</v>
      </c>
      <c r="M5" s="1">
        <v>0</v>
      </c>
      <c r="N5">
        <v>510.55599999999998</v>
      </c>
      <c r="P5">
        <v>3</v>
      </c>
      <c r="Q5" s="1">
        <v>0</v>
      </c>
      <c r="R5">
        <v>389.93400000000003</v>
      </c>
      <c r="S5">
        <v>138.57300000000001</v>
      </c>
      <c r="U5">
        <v>3</v>
      </c>
      <c r="V5">
        <v>477.43</v>
      </c>
      <c r="W5" s="1">
        <v>0</v>
      </c>
      <c r="X5" s="1">
        <v>0</v>
      </c>
      <c r="Z5">
        <v>3</v>
      </c>
      <c r="AA5">
        <v>218.43</v>
      </c>
      <c r="AB5">
        <v>272.92200000000003</v>
      </c>
      <c r="AC5">
        <v>8.1180000000000003</v>
      </c>
    </row>
    <row r="6" spans="1:29" x14ac:dyDescent="0.25">
      <c r="A6">
        <v>4</v>
      </c>
      <c r="B6" s="1">
        <v>0</v>
      </c>
      <c r="C6">
        <v>21.047999999999998</v>
      </c>
      <c r="D6">
        <v>500.56200000000001</v>
      </c>
      <c r="F6">
        <v>4</v>
      </c>
      <c r="G6" s="1">
        <v>0</v>
      </c>
      <c r="H6">
        <v>416.83</v>
      </c>
      <c r="I6">
        <v>81.308000000000007</v>
      </c>
      <c r="K6">
        <v>4</v>
      </c>
      <c r="L6" s="1">
        <v>0</v>
      </c>
      <c r="M6" s="1">
        <v>0</v>
      </c>
      <c r="N6">
        <v>512.05100000000004</v>
      </c>
      <c r="P6">
        <v>4</v>
      </c>
      <c r="Q6" s="1">
        <v>0</v>
      </c>
      <c r="R6">
        <v>380.45800000000003</v>
      </c>
      <c r="S6">
        <v>145.845</v>
      </c>
      <c r="U6">
        <v>4</v>
      </c>
      <c r="V6">
        <v>520.21400000000006</v>
      </c>
      <c r="W6" s="1">
        <v>0</v>
      </c>
      <c r="X6" s="1">
        <v>0</v>
      </c>
      <c r="Z6">
        <v>4</v>
      </c>
      <c r="AA6">
        <v>216.24700000000001</v>
      </c>
      <c r="AB6">
        <v>267.95800000000003</v>
      </c>
      <c r="AC6">
        <v>7.6970000000000001</v>
      </c>
    </row>
    <row r="7" spans="1:29" x14ac:dyDescent="0.25">
      <c r="A7">
        <v>5</v>
      </c>
      <c r="B7" s="1">
        <v>0</v>
      </c>
      <c r="C7">
        <v>20.468</v>
      </c>
      <c r="D7">
        <v>476.02</v>
      </c>
      <c r="F7">
        <v>5</v>
      </c>
      <c r="G7" s="1">
        <v>0</v>
      </c>
      <c r="H7">
        <v>423.66800000000001</v>
      </c>
      <c r="I7">
        <v>80.238</v>
      </c>
      <c r="K7">
        <v>5</v>
      </c>
      <c r="L7" s="1">
        <v>0</v>
      </c>
      <c r="M7" s="1">
        <v>0</v>
      </c>
      <c r="N7">
        <v>503.75700000000001</v>
      </c>
      <c r="P7">
        <v>5</v>
      </c>
      <c r="Q7" s="1">
        <v>0</v>
      </c>
      <c r="R7">
        <v>370.04199999999997</v>
      </c>
      <c r="S7">
        <v>145.09</v>
      </c>
      <c r="U7">
        <v>5</v>
      </c>
      <c r="V7">
        <v>464.834</v>
      </c>
      <c r="W7" s="1">
        <v>0</v>
      </c>
      <c r="X7" s="1">
        <v>0</v>
      </c>
      <c r="Z7">
        <v>5</v>
      </c>
      <c r="AA7">
        <v>201.691</v>
      </c>
      <c r="AB7">
        <v>282.50700000000001</v>
      </c>
      <c r="AC7">
        <v>9.6069999999999993</v>
      </c>
    </row>
    <row r="8" spans="1:29" x14ac:dyDescent="0.25">
      <c r="A8">
        <v>6</v>
      </c>
      <c r="B8" s="1">
        <v>0</v>
      </c>
      <c r="C8">
        <v>19.14</v>
      </c>
      <c r="D8">
        <v>521.33600000000001</v>
      </c>
      <c r="F8">
        <v>6</v>
      </c>
      <c r="G8" s="1">
        <v>0</v>
      </c>
      <c r="H8">
        <v>421.76100000000002</v>
      </c>
      <c r="I8">
        <v>82.067999999999998</v>
      </c>
      <c r="K8">
        <v>6</v>
      </c>
      <c r="L8" s="1">
        <v>0</v>
      </c>
      <c r="M8" s="1">
        <v>0</v>
      </c>
      <c r="N8">
        <v>503.072</v>
      </c>
      <c r="P8">
        <v>6</v>
      </c>
      <c r="Q8" s="1">
        <v>0</v>
      </c>
      <c r="R8">
        <v>331.37400000000002</v>
      </c>
      <c r="S8">
        <v>190.155</v>
      </c>
      <c r="U8">
        <v>6</v>
      </c>
      <c r="V8">
        <v>457.15699999999998</v>
      </c>
      <c r="W8" s="1">
        <v>0</v>
      </c>
      <c r="X8" s="1">
        <v>0</v>
      </c>
      <c r="Z8">
        <v>6</v>
      </c>
      <c r="AA8">
        <v>213.87299999999999</v>
      </c>
      <c r="AB8">
        <v>267.86599999999999</v>
      </c>
      <c r="AC8">
        <v>8.06</v>
      </c>
    </row>
    <row r="9" spans="1:29" x14ac:dyDescent="0.25">
      <c r="A9" t="s">
        <v>101</v>
      </c>
      <c r="B9" s="1">
        <f>AVERAGE(B3:B8)</f>
        <v>0</v>
      </c>
      <c r="C9" s="1">
        <f t="shared" ref="C9:D9" si="0">AVERAGE(C3:C8)</f>
        <v>19.2105</v>
      </c>
      <c r="D9" s="1">
        <f t="shared" si="0"/>
        <v>491.36149999999998</v>
      </c>
      <c r="F9" t="s">
        <v>101</v>
      </c>
      <c r="G9" s="1">
        <f>AVERAGE(G3:G8)</f>
        <v>0</v>
      </c>
      <c r="H9" s="1">
        <f t="shared" ref="H9:I9" si="1">AVERAGE(H3:H8)</f>
        <v>419.35366666666664</v>
      </c>
      <c r="I9" s="1">
        <f t="shared" si="1"/>
        <v>85.829166666666666</v>
      </c>
      <c r="K9" t="s">
        <v>101</v>
      </c>
      <c r="L9" s="1">
        <f>AVERAGE(L3:L8)</f>
        <v>0</v>
      </c>
      <c r="M9" s="1">
        <f t="shared" ref="M9:N9" si="2">AVERAGE(M3:M8)</f>
        <v>0</v>
      </c>
      <c r="N9" s="1">
        <f t="shared" si="2"/>
        <v>504.9831666666667</v>
      </c>
      <c r="P9" t="s">
        <v>101</v>
      </c>
      <c r="Q9" s="1">
        <f>AVERAGE(Q3:Q8)</f>
        <v>0</v>
      </c>
      <c r="R9" s="1">
        <f t="shared" ref="R9:S9" si="3">AVERAGE(R3:R8)</f>
        <v>373.98849999999999</v>
      </c>
      <c r="S9" s="1">
        <f t="shared" si="3"/>
        <v>148.18983333333333</v>
      </c>
      <c r="U9" t="s">
        <v>101</v>
      </c>
      <c r="V9" s="1">
        <f>AVERAGE(V3:V8)</f>
        <v>476.0746666666667</v>
      </c>
      <c r="W9" s="1">
        <f t="shared" ref="W9:X9" si="4">AVERAGE(W3:W8)</f>
        <v>0</v>
      </c>
      <c r="X9" s="1">
        <f t="shared" si="4"/>
        <v>0</v>
      </c>
      <c r="Z9" t="s">
        <v>101</v>
      </c>
      <c r="AA9" s="1">
        <f>AVERAGE(AA3:AA8)</f>
        <v>215.26333333333335</v>
      </c>
      <c r="AB9" s="1">
        <f t="shared" ref="AB9:AC9" si="5">AVERAGE(AB3:AB8)</f>
        <v>273.68016666666671</v>
      </c>
      <c r="AC9" s="1">
        <f t="shared" si="5"/>
        <v>8.3458333333333332</v>
      </c>
    </row>
    <row r="11" spans="1:29" s="41" customFormat="1" x14ac:dyDescent="0.25"/>
    <row r="12" spans="1:29" x14ac:dyDescent="0.25">
      <c r="A12" t="s">
        <v>107</v>
      </c>
    </row>
    <row r="13" spans="1:29" ht="60" x14ac:dyDescent="0.25">
      <c r="A13" s="41"/>
      <c r="B13" s="41" t="s">
        <v>2</v>
      </c>
      <c r="C13" s="41" t="s">
        <v>108</v>
      </c>
      <c r="D13" s="41" t="s">
        <v>3</v>
      </c>
      <c r="E13" s="41" t="s">
        <v>109</v>
      </c>
      <c r="F13" s="41" t="s">
        <v>100</v>
      </c>
      <c r="G13" s="41" t="s">
        <v>110</v>
      </c>
      <c r="H13" s="41" t="s">
        <v>111</v>
      </c>
      <c r="I13" s="41" t="s">
        <v>112</v>
      </c>
      <c r="J13" s="41" t="s">
        <v>68</v>
      </c>
    </row>
    <row r="14" spans="1:29" x14ac:dyDescent="0.25">
      <c r="A14" t="s">
        <v>10</v>
      </c>
      <c r="B14" s="1">
        <f>B9</f>
        <v>0</v>
      </c>
      <c r="C14">
        <f>_xlfn.STDEV.P(B3:B8)/SQRT(6)</f>
        <v>0</v>
      </c>
      <c r="D14" s="1">
        <f>C9</f>
        <v>19.2105</v>
      </c>
      <c r="E14">
        <f>_xlfn.STDEV.P(C3:C8)/SQRT(6)</f>
        <v>0.87443730319686375</v>
      </c>
      <c r="F14" s="1">
        <f>D9</f>
        <v>491.36149999999998</v>
      </c>
      <c r="G14">
        <f>_xlfn.STDEV.P(D3:D8)/SQRT(6)</f>
        <v>7.1867239242848999</v>
      </c>
      <c r="H14" s="1">
        <f t="shared" ref="H14:H19" si="6">(D14+(F14*2))*10^-3</f>
        <v>1.0019335</v>
      </c>
      <c r="I14">
        <f>(SQRT(E14^2)+(G14^2))/1000</f>
        <v>5.2523438067085815E-2</v>
      </c>
      <c r="J14">
        <f>(((F14^2)+(H14^2)+(C14^2))^(1/3))/1000</f>
        <v>6.2268444725118673E-2</v>
      </c>
    </row>
    <row r="15" spans="1:29" x14ac:dyDescent="0.25">
      <c r="A15" t="s">
        <v>11</v>
      </c>
      <c r="B15" s="1">
        <f>G9</f>
        <v>0</v>
      </c>
      <c r="C15">
        <f>_xlfn.STDEV.P(G3:G8)/SQRT(6)</f>
        <v>0</v>
      </c>
      <c r="D15" s="1">
        <f>H9</f>
        <v>419.35366666666664</v>
      </c>
      <c r="E15">
        <f>_xlfn.STDEV.P(H3:H8)/SQRT(6)</f>
        <v>1.1542672198476469</v>
      </c>
      <c r="F15" s="1">
        <f>I9</f>
        <v>85.829166666666666</v>
      </c>
      <c r="G15">
        <f>_xlfn.STDEV.P(I3:I8)/SQRT(6)</f>
        <v>1.9945247751541477</v>
      </c>
      <c r="H15" s="1">
        <f t="shared" si="6"/>
        <v>0.59101199999999998</v>
      </c>
      <c r="I15">
        <f t="shared" ref="I15:I19" si="7">(SQRT(E15^2)+(G15^2))/1000</f>
        <v>5.1323962985513503E-3</v>
      </c>
      <c r="J15">
        <f t="shared" ref="J15:J19" si="8">(((F15^2)+(H15^2)+(C15^2))^(1/3))/1000</f>
        <v>1.9457937073722308E-2</v>
      </c>
    </row>
    <row r="16" spans="1:29" x14ac:dyDescent="0.25">
      <c r="A16" t="s">
        <v>69</v>
      </c>
      <c r="B16" s="1">
        <f>L9</f>
        <v>0</v>
      </c>
      <c r="C16">
        <f>_xlfn.STDEV.P(L3:L8)/SQRT(6)</f>
        <v>0</v>
      </c>
      <c r="D16" s="1">
        <f>M9</f>
        <v>0</v>
      </c>
      <c r="E16">
        <f>_xlfn.STDEV.P(M3:M8)/SQRT(6)</f>
        <v>0</v>
      </c>
      <c r="F16" s="1">
        <f>N9</f>
        <v>504.9831666666667</v>
      </c>
      <c r="G16">
        <f>_xlfn.STDEV.P(N3:N8)/SQRT(6)</f>
        <v>1.9478974336543093</v>
      </c>
      <c r="H16" s="1">
        <f t="shared" si="6"/>
        <v>1.0099663333333335</v>
      </c>
      <c r="I16">
        <f t="shared" si="7"/>
        <v>3.7943044120370443E-3</v>
      </c>
      <c r="J16">
        <f t="shared" si="8"/>
        <v>6.341400462920356E-2</v>
      </c>
    </row>
    <row r="17" spans="1:19" x14ac:dyDescent="0.25">
      <c r="A17" t="s">
        <v>70</v>
      </c>
      <c r="B17" s="1">
        <f>Q9</f>
        <v>0</v>
      </c>
      <c r="C17">
        <f>_xlfn.STDEV.P(Q3:Q8)/SQRT(6)</f>
        <v>0</v>
      </c>
      <c r="D17" s="1">
        <f>R9</f>
        <v>373.98849999999999</v>
      </c>
      <c r="E17">
        <f>_xlfn.STDEV.P(R3:R8)/SQRT(6)</f>
        <v>8.304552539119733</v>
      </c>
      <c r="F17" s="1">
        <f>S9</f>
        <v>148.18983333333333</v>
      </c>
      <c r="G17">
        <f>_xlfn.STDEV.P(S3:S8)/SQRT(6)</f>
        <v>9.0307289401141251</v>
      </c>
      <c r="H17" s="1">
        <f t="shared" si="6"/>
        <v>0.67036816666666665</v>
      </c>
      <c r="I17">
        <f t="shared" si="7"/>
        <v>8.9858617728934526E-2</v>
      </c>
      <c r="J17">
        <f t="shared" si="8"/>
        <v>2.8003688330812897E-2</v>
      </c>
    </row>
    <row r="18" spans="1:19" x14ac:dyDescent="0.25">
      <c r="A18" t="s">
        <v>6</v>
      </c>
      <c r="B18" s="1">
        <f>V9</f>
        <v>476.0746666666667</v>
      </c>
      <c r="C18">
        <f>_xlfn.STDEV.P(V3:V8)/SQRT(6)</f>
        <v>8.4266900305143864</v>
      </c>
      <c r="D18" s="1">
        <f>W9</f>
        <v>0</v>
      </c>
      <c r="E18">
        <f>_xlfn.STDEV.P(W3:W8)/SQRT(6)</f>
        <v>0</v>
      </c>
      <c r="F18" s="1">
        <f>X9</f>
        <v>0</v>
      </c>
      <c r="G18">
        <f>_xlfn.STDEV.P(X3:X8)/SQRT(6)</f>
        <v>0</v>
      </c>
      <c r="H18" s="1">
        <f t="shared" si="6"/>
        <v>0</v>
      </c>
      <c r="I18">
        <f t="shared" si="7"/>
        <v>0</v>
      </c>
      <c r="J18">
        <f t="shared" si="8"/>
        <v>4.1409947447156384E-3</v>
      </c>
      <c r="L18" s="1"/>
      <c r="O18" s="1"/>
      <c r="P18" s="1"/>
      <c r="Q18" s="1"/>
      <c r="R18" s="1"/>
      <c r="S18" s="1"/>
    </row>
    <row r="19" spans="1:19" x14ac:dyDescent="0.25">
      <c r="A19" t="s">
        <v>7</v>
      </c>
      <c r="B19" s="1">
        <f>AA9</f>
        <v>215.26333333333335</v>
      </c>
      <c r="C19">
        <f>_xlfn.STDEV.P(AA3:AA8)/SQRT(6)</f>
        <v>2.7021565324617902</v>
      </c>
      <c r="D19" s="1">
        <f>AB9</f>
        <v>273.68016666666671</v>
      </c>
      <c r="E19">
        <f>_xlfn.STDEV.P(AB3:AB8)/SQRT(6)</f>
        <v>2.0824452295941067</v>
      </c>
      <c r="F19" s="1">
        <f>AC9</f>
        <v>8.3458333333333332</v>
      </c>
      <c r="G19">
        <f>_xlfn.STDEV.P(AC3:AC8)/SQRT(6)</f>
        <v>0.24458666001901905</v>
      </c>
      <c r="H19" s="1">
        <f t="shared" si="6"/>
        <v>0.29037183333333338</v>
      </c>
      <c r="I19">
        <f t="shared" si="7"/>
        <v>2.1422678638533662E-3</v>
      </c>
      <c r="J19">
        <f t="shared" si="8"/>
        <v>4.2550371602666486E-3</v>
      </c>
    </row>
    <row r="22" spans="1:19" x14ac:dyDescent="0.25">
      <c r="A22" t="s">
        <v>113</v>
      </c>
    </row>
    <row r="23" spans="1:19" ht="60" x14ac:dyDescent="0.25">
      <c r="A23" s="41"/>
      <c r="B23" s="41" t="s">
        <v>114</v>
      </c>
      <c r="C23" s="41" t="s">
        <v>110</v>
      </c>
      <c r="D23" s="41" t="s">
        <v>61</v>
      </c>
      <c r="E23" s="41" t="s">
        <v>109</v>
      </c>
      <c r="F23" s="41" t="s">
        <v>62</v>
      </c>
      <c r="G23" s="41" t="s">
        <v>108</v>
      </c>
      <c r="H23" s="41" t="s">
        <v>111</v>
      </c>
      <c r="I23" s="41" t="s">
        <v>112</v>
      </c>
      <c r="J23" s="41" t="s">
        <v>68</v>
      </c>
    </row>
    <row r="24" spans="1:19" x14ac:dyDescent="0.25">
      <c r="A24" t="s">
        <v>10</v>
      </c>
      <c r="B24" s="1">
        <f t="shared" ref="B24:C29" si="9">(F14*2)/1000</f>
        <v>0.9827229999999999</v>
      </c>
      <c r="C24" s="1">
        <f t="shared" si="9"/>
        <v>1.43734478485698E-2</v>
      </c>
      <c r="D24" s="1">
        <f t="shared" ref="D24:E29" si="10">(D14*2)/1000</f>
        <v>3.8420999999999997E-2</v>
      </c>
      <c r="E24" s="1">
        <f t="shared" si="10"/>
        <v>1.7488746063937274E-3</v>
      </c>
      <c r="F24" s="1">
        <f t="shared" ref="F24:G29" si="11">(B14*2)/1000</f>
        <v>0</v>
      </c>
      <c r="G24" s="1">
        <f t="shared" si="11"/>
        <v>0</v>
      </c>
      <c r="H24" s="1">
        <f t="shared" ref="H24:J29" si="12">H14*2</f>
        <v>2.0038670000000001</v>
      </c>
      <c r="I24" s="1">
        <f t="shared" si="12"/>
        <v>0.10504687613417163</v>
      </c>
      <c r="J24" s="1">
        <f t="shared" si="12"/>
        <v>0.12453688945023735</v>
      </c>
    </row>
    <row r="25" spans="1:19" x14ac:dyDescent="0.25">
      <c r="A25" t="s">
        <v>11</v>
      </c>
      <c r="B25" s="1">
        <f t="shared" si="9"/>
        <v>0.17165833333333333</v>
      </c>
      <c r="C25" s="1">
        <f t="shared" si="9"/>
        <v>3.9890495503082952E-3</v>
      </c>
      <c r="D25" s="1">
        <f t="shared" si="10"/>
        <v>0.83870733333333325</v>
      </c>
      <c r="E25" s="1">
        <f t="shared" si="10"/>
        <v>2.3085344396952937E-3</v>
      </c>
      <c r="F25" s="1">
        <f t="shared" si="11"/>
        <v>0</v>
      </c>
      <c r="G25" s="1">
        <f t="shared" si="11"/>
        <v>0</v>
      </c>
      <c r="H25" s="1">
        <f t="shared" si="12"/>
        <v>1.182024</v>
      </c>
      <c r="I25" s="1">
        <f t="shared" si="12"/>
        <v>1.0264792597102701E-2</v>
      </c>
      <c r="J25" s="1">
        <f t="shared" si="12"/>
        <v>3.8915874147444615E-2</v>
      </c>
    </row>
    <row r="26" spans="1:19" x14ac:dyDescent="0.25">
      <c r="A26" t="s">
        <v>69</v>
      </c>
      <c r="B26" s="1">
        <f t="shared" si="9"/>
        <v>1.0099663333333333</v>
      </c>
      <c r="C26" s="1">
        <f t="shared" si="9"/>
        <v>3.8957948673086188E-3</v>
      </c>
      <c r="D26" s="1">
        <f t="shared" si="10"/>
        <v>0</v>
      </c>
      <c r="E26" s="1">
        <f t="shared" si="10"/>
        <v>0</v>
      </c>
      <c r="F26" s="1">
        <f t="shared" si="11"/>
        <v>0</v>
      </c>
      <c r="G26" s="1">
        <f t="shared" si="11"/>
        <v>0</v>
      </c>
      <c r="H26" s="1">
        <f t="shared" si="12"/>
        <v>2.019932666666667</v>
      </c>
      <c r="I26" s="1">
        <f t="shared" si="12"/>
        <v>7.5886088240740886E-3</v>
      </c>
      <c r="J26" s="1">
        <f t="shared" si="12"/>
        <v>0.12682800925840712</v>
      </c>
    </row>
    <row r="27" spans="1:19" x14ac:dyDescent="0.25">
      <c r="A27" t="s">
        <v>70</v>
      </c>
      <c r="B27" s="1">
        <f t="shared" si="9"/>
        <v>0.29637966666666665</v>
      </c>
      <c r="C27" s="1">
        <f t="shared" si="9"/>
        <v>1.8061457880228251E-2</v>
      </c>
      <c r="D27" s="1">
        <f t="shared" si="10"/>
        <v>0.747977</v>
      </c>
      <c r="E27" s="1">
        <f t="shared" si="10"/>
        <v>1.6609105078239466E-2</v>
      </c>
      <c r="F27" s="1">
        <f t="shared" si="11"/>
        <v>0</v>
      </c>
      <c r="G27" s="1">
        <f t="shared" si="11"/>
        <v>0</v>
      </c>
      <c r="H27" s="1">
        <f t="shared" si="12"/>
        <v>1.3407363333333333</v>
      </c>
      <c r="I27" s="1">
        <f t="shared" si="12"/>
        <v>0.17971723545786905</v>
      </c>
      <c r="J27" s="1">
        <f t="shared" si="12"/>
        <v>5.6007376661625793E-2</v>
      </c>
    </row>
    <row r="28" spans="1:19" x14ac:dyDescent="0.25">
      <c r="A28" t="s">
        <v>6</v>
      </c>
      <c r="B28" s="1">
        <f t="shared" si="9"/>
        <v>0</v>
      </c>
      <c r="C28" s="1">
        <f t="shared" si="9"/>
        <v>0</v>
      </c>
      <c r="D28" s="1">
        <f t="shared" si="10"/>
        <v>0</v>
      </c>
      <c r="E28" s="1">
        <f t="shared" si="10"/>
        <v>0</v>
      </c>
      <c r="F28" s="1">
        <f t="shared" si="11"/>
        <v>0.9521493333333334</v>
      </c>
      <c r="G28" s="1">
        <f t="shared" si="11"/>
        <v>1.6853380061028773E-2</v>
      </c>
      <c r="H28" s="1">
        <f t="shared" si="12"/>
        <v>0</v>
      </c>
      <c r="I28" s="1">
        <f t="shared" si="12"/>
        <v>0</v>
      </c>
      <c r="J28" s="1">
        <f t="shared" si="12"/>
        <v>8.2819894894312768E-3</v>
      </c>
    </row>
    <row r="29" spans="1:19" x14ac:dyDescent="0.25">
      <c r="A29" t="s">
        <v>7</v>
      </c>
      <c r="B29" s="1">
        <f t="shared" si="9"/>
        <v>1.6691666666666667E-2</v>
      </c>
      <c r="C29" s="1">
        <f t="shared" si="9"/>
        <v>4.8917332003803814E-4</v>
      </c>
      <c r="D29" s="1">
        <f t="shared" si="10"/>
        <v>0.54736033333333345</v>
      </c>
      <c r="E29" s="1">
        <f t="shared" si="10"/>
        <v>4.1648904591882136E-3</v>
      </c>
      <c r="F29" s="1">
        <f t="shared" si="11"/>
        <v>0.43052666666666672</v>
      </c>
      <c r="G29" s="1">
        <f t="shared" si="11"/>
        <v>5.4043130649235804E-3</v>
      </c>
      <c r="H29" s="1">
        <f t="shared" si="12"/>
        <v>0.58074366666666677</v>
      </c>
      <c r="I29" s="1">
        <f t="shared" si="12"/>
        <v>4.2845357277067325E-3</v>
      </c>
      <c r="J29" s="1">
        <f t="shared" si="12"/>
        <v>8.5100743205332972E-3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A529D5A-1DF6-497E-AA2B-1B1C25CFAF2E}">
  <dimension ref="A1:AC30"/>
  <sheetViews>
    <sheetView tabSelected="1" workbookViewId="0">
      <selection activeCell="M23" sqref="M23"/>
    </sheetView>
  </sheetViews>
  <sheetFormatPr defaultRowHeight="15" x14ac:dyDescent="0.25"/>
  <sheetData>
    <row r="1" spans="1:29" x14ac:dyDescent="0.25">
      <c r="A1" t="s">
        <v>115</v>
      </c>
    </row>
    <row r="2" spans="1:29" x14ac:dyDescent="0.25">
      <c r="A2" t="s">
        <v>10</v>
      </c>
      <c r="B2" t="s">
        <v>2</v>
      </c>
      <c r="C2" t="s">
        <v>3</v>
      </c>
      <c r="D2" t="s">
        <v>100</v>
      </c>
      <c r="F2" t="s">
        <v>11</v>
      </c>
      <c r="G2" t="s">
        <v>2</v>
      </c>
      <c r="H2" t="s">
        <v>3</v>
      </c>
      <c r="I2" t="s">
        <v>100</v>
      </c>
      <c r="K2" t="s">
        <v>69</v>
      </c>
      <c r="L2" t="s">
        <v>2</v>
      </c>
      <c r="M2" t="s">
        <v>3</v>
      </c>
      <c r="N2" t="s">
        <v>100</v>
      </c>
      <c r="P2" t="s">
        <v>70</v>
      </c>
      <c r="Q2" t="s">
        <v>2</v>
      </c>
      <c r="R2" t="s">
        <v>3</v>
      </c>
      <c r="S2" t="s">
        <v>100</v>
      </c>
      <c r="U2" t="s">
        <v>97</v>
      </c>
      <c r="V2" t="s">
        <v>2</v>
      </c>
      <c r="W2" t="s">
        <v>3</v>
      </c>
      <c r="X2" t="s">
        <v>100</v>
      </c>
      <c r="Z2" t="s">
        <v>98</v>
      </c>
      <c r="AA2" t="s">
        <v>2</v>
      </c>
      <c r="AB2" t="s">
        <v>3</v>
      </c>
      <c r="AC2" t="s">
        <v>100</v>
      </c>
    </row>
    <row r="3" spans="1:29" x14ac:dyDescent="0.25">
      <c r="A3">
        <v>1</v>
      </c>
      <c r="B3" s="1">
        <v>0</v>
      </c>
      <c r="C3">
        <v>341.53300000000002</v>
      </c>
      <c r="D3">
        <v>174.76599999999999</v>
      </c>
      <c r="F3">
        <v>1</v>
      </c>
      <c r="G3" s="1">
        <v>0</v>
      </c>
      <c r="H3">
        <v>257.34199999999998</v>
      </c>
      <c r="I3">
        <v>208.31</v>
      </c>
      <c r="K3">
        <v>1</v>
      </c>
      <c r="L3" s="1">
        <v>0</v>
      </c>
      <c r="M3" s="1">
        <v>0</v>
      </c>
      <c r="N3">
        <v>478.28500000000003</v>
      </c>
      <c r="P3">
        <v>1</v>
      </c>
      <c r="Q3">
        <v>8.8170000000000002</v>
      </c>
      <c r="R3">
        <v>480.11599999999999</v>
      </c>
      <c r="S3">
        <v>23.059000000000001</v>
      </c>
      <c r="U3">
        <v>1</v>
      </c>
      <c r="V3">
        <v>449.44200000000001</v>
      </c>
      <c r="W3" s="1">
        <v>0</v>
      </c>
      <c r="X3" s="1">
        <v>0</v>
      </c>
      <c r="Z3">
        <v>1</v>
      </c>
      <c r="AA3">
        <v>483.8</v>
      </c>
      <c r="AB3">
        <v>82.736000000000004</v>
      </c>
      <c r="AC3" s="1">
        <v>0</v>
      </c>
    </row>
    <row r="4" spans="1:29" x14ac:dyDescent="0.25">
      <c r="A4">
        <v>2</v>
      </c>
      <c r="B4" s="1">
        <v>0</v>
      </c>
      <c r="C4">
        <v>311.16800000000001</v>
      </c>
      <c r="D4">
        <v>171.02699999999999</v>
      </c>
      <c r="F4">
        <v>2</v>
      </c>
      <c r="G4" s="1">
        <v>0</v>
      </c>
      <c r="H4">
        <v>265.67099999999999</v>
      </c>
      <c r="I4">
        <v>214.06</v>
      </c>
      <c r="K4">
        <v>2</v>
      </c>
      <c r="L4" s="1">
        <v>0</v>
      </c>
      <c r="M4" s="1">
        <v>0</v>
      </c>
      <c r="N4">
        <v>485.72699999999998</v>
      </c>
      <c r="P4">
        <v>2</v>
      </c>
      <c r="Q4">
        <v>10.765000000000001</v>
      </c>
      <c r="R4">
        <v>467.25</v>
      </c>
      <c r="S4">
        <v>20.922999999999998</v>
      </c>
      <c r="U4">
        <v>2</v>
      </c>
      <c r="V4">
        <v>473.55799999999999</v>
      </c>
      <c r="W4" s="1">
        <v>0</v>
      </c>
      <c r="X4" s="1">
        <v>0</v>
      </c>
      <c r="Z4">
        <v>2</v>
      </c>
      <c r="AA4">
        <v>484.83800000000002</v>
      </c>
      <c r="AB4">
        <v>82.480999999999995</v>
      </c>
      <c r="AC4" s="1">
        <v>0</v>
      </c>
    </row>
    <row r="5" spans="1:29" x14ac:dyDescent="0.25">
      <c r="A5">
        <v>3</v>
      </c>
      <c r="B5" s="1">
        <v>0</v>
      </c>
      <c r="C5">
        <v>349.09500000000003</v>
      </c>
      <c r="D5">
        <v>180.25700000000001</v>
      </c>
      <c r="F5">
        <v>3</v>
      </c>
      <c r="G5" s="1">
        <v>0</v>
      </c>
      <c r="H5">
        <v>283.49599999999998</v>
      </c>
      <c r="I5">
        <v>220.63200000000001</v>
      </c>
      <c r="K5">
        <v>3</v>
      </c>
      <c r="L5" s="1">
        <v>0</v>
      </c>
      <c r="M5" s="1">
        <v>0</v>
      </c>
      <c r="N5">
        <v>484.30700000000002</v>
      </c>
      <c r="P5">
        <v>3</v>
      </c>
      <c r="Q5">
        <v>15.685</v>
      </c>
      <c r="R5">
        <v>465.298</v>
      </c>
      <c r="S5">
        <v>19.263000000000002</v>
      </c>
      <c r="U5">
        <v>3</v>
      </c>
      <c r="V5">
        <v>487.279</v>
      </c>
      <c r="W5" s="1">
        <v>0</v>
      </c>
      <c r="X5" s="1">
        <v>0</v>
      </c>
      <c r="Z5">
        <v>3</v>
      </c>
      <c r="AA5">
        <v>476.39699999999999</v>
      </c>
      <c r="AB5">
        <v>82.554000000000002</v>
      </c>
      <c r="AC5" s="1">
        <v>0</v>
      </c>
    </row>
    <row r="6" spans="1:29" x14ac:dyDescent="0.25">
      <c r="A6">
        <v>4</v>
      </c>
      <c r="B6" s="1">
        <v>0</v>
      </c>
      <c r="C6">
        <v>330.07499999999999</v>
      </c>
      <c r="D6">
        <v>164.76900000000001</v>
      </c>
      <c r="F6">
        <v>4</v>
      </c>
      <c r="G6" s="1">
        <v>0</v>
      </c>
      <c r="H6">
        <v>282.71300000000002</v>
      </c>
      <c r="I6">
        <v>224.37299999999999</v>
      </c>
      <c r="K6">
        <v>4</v>
      </c>
      <c r="L6" s="1">
        <v>0</v>
      </c>
      <c r="M6" s="1">
        <v>0</v>
      </c>
      <c r="N6">
        <v>517.80999999999995</v>
      </c>
      <c r="P6">
        <v>4</v>
      </c>
      <c r="Q6">
        <v>11.568</v>
      </c>
      <c r="R6">
        <v>460.755</v>
      </c>
      <c r="S6">
        <v>19.321999999999999</v>
      </c>
      <c r="U6">
        <v>4</v>
      </c>
      <c r="V6">
        <v>471.495</v>
      </c>
      <c r="W6" s="1">
        <v>0</v>
      </c>
      <c r="X6" s="1">
        <v>0</v>
      </c>
      <c r="Z6">
        <v>4</v>
      </c>
      <c r="AA6">
        <v>474.25700000000001</v>
      </c>
      <c r="AB6">
        <v>81.239000000000004</v>
      </c>
      <c r="AC6" s="1">
        <v>0</v>
      </c>
    </row>
    <row r="7" spans="1:29" x14ac:dyDescent="0.25">
      <c r="A7">
        <v>5</v>
      </c>
      <c r="B7" s="1">
        <v>0</v>
      </c>
      <c r="C7">
        <v>353.43</v>
      </c>
      <c r="D7">
        <v>165.60900000000001</v>
      </c>
      <c r="F7">
        <v>5</v>
      </c>
      <c r="G7" s="1">
        <v>0</v>
      </c>
      <c r="H7">
        <v>282.27800000000002</v>
      </c>
      <c r="I7">
        <v>221.11099999999999</v>
      </c>
      <c r="K7">
        <v>5</v>
      </c>
      <c r="L7" s="1">
        <v>0</v>
      </c>
      <c r="M7" s="1">
        <v>0</v>
      </c>
      <c r="N7">
        <v>512.71400000000006</v>
      </c>
      <c r="P7">
        <v>5</v>
      </c>
      <c r="Q7">
        <v>12.180999999999999</v>
      </c>
      <c r="R7">
        <v>477.83300000000003</v>
      </c>
      <c r="S7">
        <v>20.713999999999999</v>
      </c>
      <c r="U7">
        <v>5</v>
      </c>
      <c r="V7">
        <v>495.85700000000003</v>
      </c>
      <c r="W7" s="1">
        <v>0</v>
      </c>
      <c r="X7" s="1">
        <v>0</v>
      </c>
      <c r="Z7">
        <v>5</v>
      </c>
      <c r="AA7">
        <v>476.8</v>
      </c>
      <c r="AB7">
        <v>81.432000000000002</v>
      </c>
      <c r="AC7" s="1">
        <v>0</v>
      </c>
    </row>
    <row r="8" spans="1:29" x14ac:dyDescent="0.25">
      <c r="A8">
        <v>6</v>
      </c>
      <c r="B8" s="1">
        <v>0</v>
      </c>
      <c r="C8">
        <v>370.22800000000001</v>
      </c>
      <c r="D8">
        <v>174.82499999999999</v>
      </c>
      <c r="F8">
        <v>6</v>
      </c>
      <c r="G8" s="1">
        <v>0</v>
      </c>
      <c r="H8">
        <v>299.75599999999997</v>
      </c>
      <c r="I8">
        <v>221.30699999999999</v>
      </c>
      <c r="K8">
        <v>6</v>
      </c>
      <c r="L8" s="1">
        <v>0</v>
      </c>
      <c r="M8" s="1">
        <v>0</v>
      </c>
      <c r="N8">
        <v>500.70499999999998</v>
      </c>
      <c r="P8">
        <v>6</v>
      </c>
      <c r="Q8">
        <v>19.433</v>
      </c>
      <c r="R8">
        <v>492.12700000000001</v>
      </c>
      <c r="S8">
        <v>19.675999999999998</v>
      </c>
      <c r="U8">
        <v>6</v>
      </c>
      <c r="V8">
        <v>475.53399999999999</v>
      </c>
      <c r="W8" s="1">
        <v>0</v>
      </c>
      <c r="X8" s="1">
        <v>0</v>
      </c>
      <c r="Z8">
        <v>6</v>
      </c>
      <c r="AA8">
        <v>475.13499999999999</v>
      </c>
      <c r="AB8">
        <v>83.141999999999996</v>
      </c>
      <c r="AC8" s="1">
        <v>0</v>
      </c>
    </row>
    <row r="9" spans="1:29" x14ac:dyDescent="0.25">
      <c r="A9" t="s">
        <v>101</v>
      </c>
      <c r="B9">
        <f>AVERAGE(B3:B8)</f>
        <v>0</v>
      </c>
      <c r="C9">
        <f>AVERAGE(C3:C8)</f>
        <v>342.58816666666667</v>
      </c>
      <c r="D9">
        <f>AVERAGE(D3:D8)</f>
        <v>171.87549999999999</v>
      </c>
      <c r="F9" t="s">
        <v>101</v>
      </c>
      <c r="G9">
        <f>AVERAGE(G3:G8)</f>
        <v>0</v>
      </c>
      <c r="H9">
        <f>AVERAGE(H3:H8)</f>
        <v>278.54266666666666</v>
      </c>
      <c r="I9">
        <f>AVERAGE(I3:I8)</f>
        <v>218.29883333333331</v>
      </c>
      <c r="K9" t="s">
        <v>101</v>
      </c>
      <c r="L9">
        <f>AVERAGE(L3:L8)</f>
        <v>0</v>
      </c>
      <c r="M9">
        <f>AVERAGE(M3:M8)</f>
        <v>0</v>
      </c>
      <c r="N9">
        <f>AVERAGE(N3:N8)</f>
        <v>496.5913333333333</v>
      </c>
      <c r="P9" t="s">
        <v>101</v>
      </c>
      <c r="Q9">
        <f>AVERAGE(Q3:Q8)</f>
        <v>13.074833333333332</v>
      </c>
      <c r="R9">
        <f>AVERAGE(R3:R8)</f>
        <v>473.8965</v>
      </c>
      <c r="S9">
        <f>AVERAGE(S3:S8)</f>
        <v>20.492833333333333</v>
      </c>
      <c r="U9" t="s">
        <v>101</v>
      </c>
      <c r="V9">
        <f>AVERAGE(V3:V8)</f>
        <v>475.52749999999997</v>
      </c>
      <c r="W9">
        <f>AVERAGE(W3:W8)</f>
        <v>0</v>
      </c>
      <c r="X9">
        <f>AVERAGE(X3:X8)</f>
        <v>0</v>
      </c>
      <c r="Z9" t="s">
        <v>101</v>
      </c>
      <c r="AA9">
        <f>AVERAGE(AA3:AA8)</f>
        <v>478.53783333333331</v>
      </c>
      <c r="AB9">
        <f>AVERAGE(AB3:AB8)</f>
        <v>82.263999999999996</v>
      </c>
      <c r="AC9">
        <f>AVERAGE(AC3:AC8)</f>
        <v>0</v>
      </c>
    </row>
    <row r="12" spans="1:29" x14ac:dyDescent="0.25">
      <c r="A12" t="s">
        <v>107</v>
      </c>
    </row>
    <row r="13" spans="1:29" ht="75" x14ac:dyDescent="0.25">
      <c r="B13" s="41" t="s">
        <v>116</v>
      </c>
      <c r="C13" s="41" t="s">
        <v>117</v>
      </c>
      <c r="D13" s="41" t="s">
        <v>118</v>
      </c>
      <c r="E13" s="41" t="s">
        <v>119</v>
      </c>
      <c r="F13" s="41" t="s">
        <v>120</v>
      </c>
      <c r="G13" s="41" t="s">
        <v>121</v>
      </c>
      <c r="H13" s="41" t="s">
        <v>5</v>
      </c>
      <c r="I13" s="41" t="s">
        <v>16</v>
      </c>
      <c r="J13" s="41" t="s">
        <v>68</v>
      </c>
    </row>
    <row r="14" spans="1:29" x14ac:dyDescent="0.25">
      <c r="A14">
        <v>1</v>
      </c>
      <c r="B14" s="1">
        <f>B9</f>
        <v>0</v>
      </c>
      <c r="C14">
        <f>_xlfn.STDEV.P(B3:B8)/SQRT(6)</f>
        <v>0</v>
      </c>
      <c r="D14" s="1">
        <f>C9</f>
        <v>342.58816666666667</v>
      </c>
      <c r="E14">
        <f>_xlfn.STDEV.P(C3:C8)/SQRT(6)</f>
        <v>7.580611612003155</v>
      </c>
      <c r="F14" s="1">
        <f>D9</f>
        <v>171.87549999999999</v>
      </c>
      <c r="G14">
        <f>_xlfn.STDEV.P(D3:D8)/SQRT(6)</f>
        <v>2.2223323552570209</v>
      </c>
      <c r="H14" s="1">
        <v>2.0038670000000001</v>
      </c>
      <c r="I14" s="43">
        <f>(SQRT((E14^2)+(G14^2)))/1000</f>
        <v>7.8996476826032752E-3</v>
      </c>
      <c r="J14" s="43">
        <f>(((E14^2)+(G14^2)+(C14^2))^(1/3))/1000</f>
        <v>3.9664789001265903E-3</v>
      </c>
    </row>
    <row r="15" spans="1:29" x14ac:dyDescent="0.25">
      <c r="A15">
        <v>2</v>
      </c>
      <c r="B15" s="1">
        <f>G9</f>
        <v>0</v>
      </c>
      <c r="C15">
        <f>_xlfn.STDEV.P(G3:G8)/SQRT(6)</f>
        <v>0</v>
      </c>
      <c r="D15" s="1">
        <f>H9</f>
        <v>278.54266666666666</v>
      </c>
      <c r="E15">
        <f>_xlfn.STDEV.P(H3:H8)/SQRT(6)</f>
        <v>5.5803063618938156</v>
      </c>
      <c r="F15" s="1">
        <f>I9</f>
        <v>218.29883333333331</v>
      </c>
      <c r="G15">
        <f>_xlfn.STDEV.P(I3:I8)/SQRT(6)</f>
        <v>2.2176126730321024</v>
      </c>
      <c r="H15" s="1">
        <v>1.182024</v>
      </c>
      <c r="I15" s="43">
        <f t="shared" ref="I15:I19" si="0">(SQRT((E15^2)+(G15^2)))/1000</f>
        <v>6.0048001682141911E-3</v>
      </c>
      <c r="J15" s="43">
        <f t="shared" ref="J15:J19" si="1">(((E15^2)+(G15^2)+(C15^2))^(1/3))/1000</f>
        <v>3.3036881037385446E-3</v>
      </c>
    </row>
    <row r="16" spans="1:29" x14ac:dyDescent="0.25">
      <c r="A16">
        <v>10</v>
      </c>
      <c r="B16" s="1">
        <f>L9</f>
        <v>0</v>
      </c>
      <c r="C16">
        <f>_xlfn.STDEV.P(L3:L8)/SQRT(6)</f>
        <v>0</v>
      </c>
      <c r="D16" s="1">
        <f>M9</f>
        <v>0</v>
      </c>
      <c r="E16">
        <f>_xlfn.STDEV.P(M3:M8)/SQRT(6)</f>
        <v>0</v>
      </c>
      <c r="F16" s="1">
        <f>N9</f>
        <v>496.5913333333333</v>
      </c>
      <c r="G16">
        <f>_xlfn.STDEV.P(N3:N8)/SQRT(6)</f>
        <v>6.0808325301112527</v>
      </c>
      <c r="H16" s="1">
        <v>2.019932666666667</v>
      </c>
      <c r="I16" s="43">
        <f t="shared" si="0"/>
        <v>6.0808325301112531E-3</v>
      </c>
      <c r="J16" s="43">
        <f t="shared" si="1"/>
        <v>3.3315169604166053E-3</v>
      </c>
    </row>
    <row r="17" spans="1:11" x14ac:dyDescent="0.25">
      <c r="A17">
        <v>11</v>
      </c>
      <c r="B17" s="1">
        <f>Q9</f>
        <v>13.074833333333332</v>
      </c>
      <c r="C17">
        <f>_xlfn.STDEV.P(Q3:Q8)/SQRT(6)</f>
        <v>1.4315222359562014</v>
      </c>
      <c r="D17" s="1">
        <f>R9</f>
        <v>473.8965</v>
      </c>
      <c r="E17">
        <f>_xlfn.STDEV.P(R3:R8)/SQRT(6)</f>
        <v>4.3376213703800603</v>
      </c>
      <c r="F17" s="1">
        <f>S9</f>
        <v>20.492833333333333</v>
      </c>
      <c r="G17">
        <f>_xlfn.STDEV.P(S3:S8)/SQRT(6)</f>
        <v>0.53670100390496078</v>
      </c>
      <c r="H17" s="1">
        <v>1.3407363333333333</v>
      </c>
      <c r="I17" s="43">
        <f t="shared" si="0"/>
        <v>4.3706986993351975E-3</v>
      </c>
      <c r="J17" s="43">
        <f t="shared" si="1"/>
        <v>2.7655760961565498E-3</v>
      </c>
    </row>
    <row r="18" spans="1:11" x14ac:dyDescent="0.25">
      <c r="A18" t="s">
        <v>6</v>
      </c>
      <c r="B18" s="1">
        <f>V9</f>
        <v>475.52749999999997</v>
      </c>
      <c r="C18">
        <f>_xlfn.STDEV.P(V3:V8)/SQRT(6)</f>
        <v>5.897220770790633</v>
      </c>
      <c r="D18" s="1">
        <f>W9</f>
        <v>0</v>
      </c>
      <c r="E18">
        <f>_xlfn.STDEV.P(W3:W8)/SQRT(6)</f>
        <v>0</v>
      </c>
      <c r="F18" s="1">
        <f>X9</f>
        <v>0</v>
      </c>
      <c r="G18">
        <f>_xlfn.STDEV.P(X3:X8)/SQRT(6)</f>
        <v>0</v>
      </c>
      <c r="H18" s="1">
        <v>0</v>
      </c>
      <c r="I18" s="43">
        <f t="shared" si="0"/>
        <v>0</v>
      </c>
      <c r="J18" s="43">
        <f t="shared" si="1"/>
        <v>3.2641110398591308E-3</v>
      </c>
    </row>
    <row r="19" spans="1:11" x14ac:dyDescent="0.25">
      <c r="A19" t="s">
        <v>7</v>
      </c>
      <c r="B19" s="1">
        <f>AA9</f>
        <v>478.53783333333331</v>
      </c>
      <c r="C19">
        <f>_xlfn.STDEV.P(AA3:AA8)/SQRT(6)</f>
        <v>1.7069347025307429</v>
      </c>
      <c r="D19" s="1">
        <f>AB9</f>
        <v>82.263999999999996</v>
      </c>
      <c r="E19">
        <f>_xlfn.STDEV.P(AB3:AB8)/SQRT(6)</f>
        <v>0.28223837442842448</v>
      </c>
      <c r="F19" s="1">
        <f>AC9</f>
        <v>0</v>
      </c>
      <c r="G19">
        <f>_xlfn.STDEV.P(AC3:AC8)/SQRT(6)</f>
        <v>0</v>
      </c>
      <c r="H19" s="1">
        <v>0.58074366666666677</v>
      </c>
      <c r="I19" s="43">
        <f t="shared" si="0"/>
        <v>2.8223837442842449E-4</v>
      </c>
      <c r="J19" s="43">
        <f t="shared" si="1"/>
        <v>1.441172620390408E-3</v>
      </c>
    </row>
    <row r="23" spans="1:11" x14ac:dyDescent="0.25">
      <c r="A23" t="s">
        <v>122</v>
      </c>
    </row>
    <row r="24" spans="1:11" ht="75" x14ac:dyDescent="0.25">
      <c r="B24" s="41" t="s">
        <v>114</v>
      </c>
      <c r="C24" s="41" t="s">
        <v>123</v>
      </c>
      <c r="D24" s="41" t="s">
        <v>61</v>
      </c>
      <c r="E24" s="41" t="s">
        <v>124</v>
      </c>
      <c r="F24" s="41" t="s">
        <v>62</v>
      </c>
      <c r="G24" s="41" t="s">
        <v>125</v>
      </c>
      <c r="H24" s="41" t="s">
        <v>5</v>
      </c>
      <c r="I24" s="41" t="s">
        <v>126</v>
      </c>
      <c r="J24" s="41" t="s">
        <v>16</v>
      </c>
      <c r="K24" s="41" t="s">
        <v>68</v>
      </c>
    </row>
    <row r="25" spans="1:11" x14ac:dyDescent="0.25">
      <c r="A25">
        <v>1</v>
      </c>
      <c r="B25" s="1">
        <f t="shared" ref="B25:C30" si="2">(F14*2)/1000</f>
        <v>0.34375099999999997</v>
      </c>
      <c r="C25" s="1">
        <f t="shared" si="2"/>
        <v>4.4446647105140418E-3</v>
      </c>
      <c r="D25" s="1">
        <f t="shared" ref="D25:E30" si="3">(D14*2)/1000</f>
        <v>0.68517633333333339</v>
      </c>
      <c r="E25" s="1">
        <f t="shared" si="3"/>
        <v>1.516122322400631E-2</v>
      </c>
      <c r="F25" s="1">
        <f t="shared" ref="F25:G30" si="4">(B14*2)/1000</f>
        <v>0</v>
      </c>
      <c r="G25" s="1">
        <f t="shared" si="4"/>
        <v>0</v>
      </c>
      <c r="H25" s="1">
        <f t="shared" ref="H25:H30" si="5">H14*2</f>
        <v>4.0077340000000001</v>
      </c>
      <c r="I25" s="1">
        <f>H25-$H$29</f>
        <v>4.0077340000000001</v>
      </c>
      <c r="J25" s="1">
        <f t="shared" ref="J25:K30" si="6">I14*2</f>
        <v>1.579929536520655E-2</v>
      </c>
      <c r="K25" s="1">
        <f t="shared" si="6"/>
        <v>7.9329578002531806E-3</v>
      </c>
    </row>
    <row r="26" spans="1:11" x14ac:dyDescent="0.25">
      <c r="A26">
        <v>2</v>
      </c>
      <c r="B26" s="1">
        <f t="shared" si="2"/>
        <v>0.43659766666666661</v>
      </c>
      <c r="C26" s="1">
        <f t="shared" si="2"/>
        <v>4.4352253460642052E-3</v>
      </c>
      <c r="D26" s="1">
        <f t="shared" si="3"/>
        <v>0.55708533333333332</v>
      </c>
      <c r="E26" s="1">
        <f t="shared" si="3"/>
        <v>1.1160612723787631E-2</v>
      </c>
      <c r="F26" s="1">
        <f t="shared" si="4"/>
        <v>0</v>
      </c>
      <c r="G26" s="1">
        <f t="shared" si="4"/>
        <v>0</v>
      </c>
      <c r="H26" s="1">
        <f t="shared" si="5"/>
        <v>2.3640479999999999</v>
      </c>
      <c r="I26" s="1">
        <f t="shared" ref="I26:I30" si="7">H26-$H$29</f>
        <v>2.3640479999999999</v>
      </c>
      <c r="J26" s="1">
        <f t="shared" si="6"/>
        <v>1.2009600336428382E-2</v>
      </c>
      <c r="K26" s="1">
        <f t="shared" si="6"/>
        <v>6.6073762074770892E-3</v>
      </c>
    </row>
    <row r="27" spans="1:11" x14ac:dyDescent="0.25">
      <c r="A27">
        <v>10</v>
      </c>
      <c r="B27" s="1">
        <f t="shared" si="2"/>
        <v>0.99318266666666655</v>
      </c>
      <c r="C27" s="1">
        <f t="shared" si="2"/>
        <v>1.2161665060222506E-2</v>
      </c>
      <c r="D27" s="1">
        <f t="shared" si="3"/>
        <v>0</v>
      </c>
      <c r="E27" s="1">
        <f t="shared" si="3"/>
        <v>0</v>
      </c>
      <c r="F27" s="1">
        <f t="shared" si="4"/>
        <v>0</v>
      </c>
      <c r="G27" s="1">
        <f t="shared" si="4"/>
        <v>0</v>
      </c>
      <c r="H27" s="1">
        <f t="shared" si="5"/>
        <v>4.0398653333333341</v>
      </c>
      <c r="I27" s="1">
        <f t="shared" si="7"/>
        <v>4.0398653333333341</v>
      </c>
      <c r="J27" s="1">
        <f t="shared" si="6"/>
        <v>1.2161665060222506E-2</v>
      </c>
      <c r="K27" s="1">
        <f t="shared" si="6"/>
        <v>6.6630339208332105E-3</v>
      </c>
    </row>
    <row r="28" spans="1:11" x14ac:dyDescent="0.25">
      <c r="A28">
        <v>11</v>
      </c>
      <c r="B28" s="1">
        <f t="shared" si="2"/>
        <v>4.098566666666667E-2</v>
      </c>
      <c r="C28" s="1">
        <f t="shared" si="2"/>
        <v>1.0734020078099215E-3</v>
      </c>
      <c r="D28" s="1">
        <f t="shared" si="3"/>
        <v>0.947793</v>
      </c>
      <c r="E28" s="1">
        <f t="shared" si="3"/>
        <v>8.6752427407601213E-3</v>
      </c>
      <c r="F28" s="1">
        <f t="shared" si="4"/>
        <v>2.6149666666666665E-2</v>
      </c>
      <c r="G28" s="1">
        <f t="shared" si="4"/>
        <v>2.8630444719124027E-3</v>
      </c>
      <c r="H28" s="1">
        <f t="shared" si="5"/>
        <v>2.6814726666666666</v>
      </c>
      <c r="I28" s="1">
        <f t="shared" si="7"/>
        <v>2.6814726666666666</v>
      </c>
      <c r="J28" s="1">
        <f t="shared" si="6"/>
        <v>8.741397398670395E-3</v>
      </c>
      <c r="K28" s="1">
        <f t="shared" si="6"/>
        <v>5.5311521923130996E-3</v>
      </c>
    </row>
    <row r="29" spans="1:11" x14ac:dyDescent="0.25">
      <c r="A29" s="45" t="s">
        <v>6</v>
      </c>
      <c r="B29" s="1">
        <f t="shared" si="2"/>
        <v>0</v>
      </c>
      <c r="C29" s="1">
        <f t="shared" si="2"/>
        <v>0</v>
      </c>
      <c r="D29" s="1">
        <f t="shared" si="3"/>
        <v>0</v>
      </c>
      <c r="E29" s="1">
        <f t="shared" si="3"/>
        <v>0</v>
      </c>
      <c r="F29" s="1">
        <f t="shared" si="4"/>
        <v>0.95105499999999998</v>
      </c>
      <c r="G29" s="1">
        <f t="shared" si="4"/>
        <v>1.1794441541581265E-2</v>
      </c>
      <c r="H29" s="1">
        <f t="shared" si="5"/>
        <v>0</v>
      </c>
      <c r="I29" s="1">
        <f t="shared" si="7"/>
        <v>0</v>
      </c>
      <c r="J29" s="1">
        <f t="shared" si="6"/>
        <v>0</v>
      </c>
      <c r="K29" s="1">
        <f t="shared" si="6"/>
        <v>6.5282220797182617E-3</v>
      </c>
    </row>
    <row r="30" spans="1:11" x14ac:dyDescent="0.25">
      <c r="A30" s="45" t="s">
        <v>7</v>
      </c>
      <c r="B30" s="1">
        <f t="shared" si="2"/>
        <v>0</v>
      </c>
      <c r="C30" s="1">
        <f t="shared" si="2"/>
        <v>0</v>
      </c>
      <c r="D30" s="1">
        <f t="shared" si="3"/>
        <v>0.16452799999999998</v>
      </c>
      <c r="E30" s="1">
        <f t="shared" si="3"/>
        <v>5.6447674885684899E-4</v>
      </c>
      <c r="F30" s="1">
        <f t="shared" si="4"/>
        <v>0.95707566666666666</v>
      </c>
      <c r="G30" s="1">
        <f t="shared" si="4"/>
        <v>3.4138694050614856E-3</v>
      </c>
      <c r="H30" s="1">
        <f t="shared" si="5"/>
        <v>1.1614873333333335</v>
      </c>
      <c r="I30" s="1">
        <f t="shared" si="7"/>
        <v>1.1614873333333335</v>
      </c>
      <c r="J30" s="1">
        <f t="shared" si="6"/>
        <v>5.6447674885684899E-4</v>
      </c>
      <c r="K30" s="1">
        <f t="shared" si="6"/>
        <v>2.882345240780816E-3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1E5734-FF1B-4C62-BF8C-85BEE7C856EC}">
  <dimension ref="A1:V43"/>
  <sheetViews>
    <sheetView topLeftCell="A25" workbookViewId="0">
      <pane xSplit="1" topLeftCell="B1" activePane="topRight" state="frozen"/>
      <selection pane="topRight" activeCell="H38" sqref="H38:H43"/>
    </sheetView>
  </sheetViews>
  <sheetFormatPr defaultRowHeight="15" x14ac:dyDescent="0.25"/>
  <cols>
    <col min="2" max="2" width="10.5703125" bestFit="1" customWidth="1"/>
    <col min="3" max="3" width="6.85546875" customWidth="1"/>
    <col min="4" max="4" width="10.5703125" bestFit="1" customWidth="1"/>
    <col min="5" max="5" width="6.7109375" customWidth="1"/>
    <col min="7" max="7" width="5.5703125" customWidth="1"/>
    <col min="9" max="9" width="7.85546875" bestFit="1" customWidth="1"/>
    <col min="10" max="10" width="6" customWidth="1"/>
  </cols>
  <sheetData>
    <row r="1" spans="1:22" x14ac:dyDescent="0.25">
      <c r="A1" t="s">
        <v>0</v>
      </c>
    </row>
    <row r="2" spans="1:22" ht="75" x14ac:dyDescent="0.25">
      <c r="A2" s="3" t="s">
        <v>1</v>
      </c>
      <c r="B2" s="3" t="s">
        <v>67</v>
      </c>
      <c r="C2" s="4" t="s">
        <v>15</v>
      </c>
      <c r="D2" s="3" t="s">
        <v>61</v>
      </c>
      <c r="E2" s="4" t="s">
        <v>14</v>
      </c>
      <c r="F2" s="3" t="s">
        <v>62</v>
      </c>
      <c r="G2" s="4" t="s">
        <v>13</v>
      </c>
      <c r="H2" s="3" t="s">
        <v>5</v>
      </c>
      <c r="I2" s="3" t="s">
        <v>16</v>
      </c>
      <c r="J2" s="3" t="s">
        <v>68</v>
      </c>
      <c r="K2" s="6"/>
      <c r="L2" s="2"/>
      <c r="M2" s="6"/>
      <c r="N2" s="2"/>
      <c r="O2" s="6"/>
      <c r="P2" s="2"/>
      <c r="Q2" s="6"/>
      <c r="R2" s="2"/>
      <c r="S2" s="2"/>
      <c r="T2" s="6"/>
      <c r="U2" s="6"/>
      <c r="V2" s="2"/>
    </row>
    <row r="3" spans="1:22" x14ac:dyDescent="0.25">
      <c r="A3" s="3">
        <v>1</v>
      </c>
      <c r="B3" s="5">
        <v>1.009252</v>
      </c>
      <c r="C3" s="5">
        <v>1.3934274035230149E-2</v>
      </c>
      <c r="D3" s="5">
        <v>0.10371400000000001</v>
      </c>
      <c r="E3" s="5">
        <v>1.8026614275071793E-3</v>
      </c>
      <c r="F3" s="5">
        <v>0</v>
      </c>
      <c r="G3" s="5">
        <v>0</v>
      </c>
      <c r="H3" s="37">
        <v>2.1222180000000002</v>
      </c>
      <c r="I3" s="37">
        <v>1.4050394340057197E-2</v>
      </c>
      <c r="J3" s="44">
        <f>(C3^2+E3^2+G3^2)^(1/2)</f>
        <v>1.4050394340057197E-2</v>
      </c>
      <c r="K3" s="2"/>
      <c r="L3" s="2"/>
      <c r="M3" s="2"/>
      <c r="N3" s="2"/>
      <c r="O3" s="2"/>
      <c r="P3" s="2"/>
      <c r="Q3" s="2"/>
      <c r="R3" s="2"/>
      <c r="S3" s="2"/>
      <c r="T3" s="6"/>
      <c r="U3" s="2"/>
      <c r="V3" s="31"/>
    </row>
    <row r="4" spans="1:22" x14ac:dyDescent="0.25">
      <c r="A4" s="3">
        <v>2</v>
      </c>
      <c r="B4" s="5">
        <v>1.1082333333333334</v>
      </c>
      <c r="C4" s="5">
        <v>7.1237915882339355E-3</v>
      </c>
      <c r="D4" s="5">
        <v>0</v>
      </c>
      <c r="E4" s="5">
        <v>0</v>
      </c>
      <c r="F4" s="5">
        <v>0</v>
      </c>
      <c r="G4" s="5">
        <v>0</v>
      </c>
      <c r="H4" s="37">
        <v>2.2164666666666668</v>
      </c>
      <c r="I4" s="5">
        <v>7.1237915882339355E-3</v>
      </c>
      <c r="J4" s="44">
        <f t="shared" ref="J4:J23" si="0">(C4^2+E4^2+G4^2)^(1/2)</f>
        <v>7.1237915882339355E-3</v>
      </c>
      <c r="K4" s="2"/>
      <c r="L4" s="2"/>
      <c r="M4" s="2"/>
      <c r="N4" s="2"/>
      <c r="O4" s="2"/>
      <c r="P4" s="2"/>
      <c r="Q4" s="2"/>
      <c r="R4" s="2"/>
      <c r="S4" s="2"/>
      <c r="T4" s="6"/>
      <c r="U4" s="2"/>
      <c r="V4" s="31"/>
    </row>
    <row r="5" spans="1:22" x14ac:dyDescent="0.25">
      <c r="A5" s="3">
        <v>3</v>
      </c>
      <c r="B5" s="5">
        <v>0.17808866666666665</v>
      </c>
      <c r="C5" s="5">
        <v>2.1366819165689103E-2</v>
      </c>
      <c r="D5" s="5">
        <v>0.96977899999999995</v>
      </c>
      <c r="E5" s="5">
        <v>2.3315993317654059E-2</v>
      </c>
      <c r="F5" s="5">
        <v>0</v>
      </c>
      <c r="G5" s="5">
        <v>0</v>
      </c>
      <c r="H5" s="37">
        <v>1.3259563333333333</v>
      </c>
      <c r="I5" s="5">
        <v>3.1625567277886853E-2</v>
      </c>
      <c r="J5" s="44">
        <f t="shared" si="0"/>
        <v>3.162556727788686E-2</v>
      </c>
      <c r="K5" s="2"/>
      <c r="L5" s="2"/>
      <c r="M5" s="2"/>
      <c r="N5" s="2"/>
      <c r="O5" s="2"/>
      <c r="P5" s="2"/>
      <c r="Q5" s="2"/>
      <c r="R5" s="2"/>
      <c r="S5" s="2"/>
      <c r="T5" s="6"/>
      <c r="U5" s="2"/>
      <c r="V5" s="31"/>
    </row>
    <row r="6" spans="1:22" x14ac:dyDescent="0.25">
      <c r="A6" s="3">
        <v>4</v>
      </c>
      <c r="B6" s="5">
        <v>1.0260683333333334</v>
      </c>
      <c r="C6" s="5">
        <v>1.2285235776841758E-2</v>
      </c>
      <c r="D6" s="5">
        <v>7.7719333333333321E-2</v>
      </c>
      <c r="E6" s="5">
        <v>9.710912872372756E-3</v>
      </c>
      <c r="F6" s="5">
        <v>0</v>
      </c>
      <c r="G6" s="5">
        <v>0</v>
      </c>
      <c r="H6" s="37">
        <v>2.1298560000000002</v>
      </c>
      <c r="I6" s="5">
        <v>1.565978438253246E-2</v>
      </c>
      <c r="J6" s="44">
        <f t="shared" si="0"/>
        <v>1.5659784382532464E-2</v>
      </c>
      <c r="K6" s="2"/>
      <c r="L6" s="2"/>
      <c r="M6" s="2"/>
      <c r="N6" s="2"/>
      <c r="O6" s="2"/>
      <c r="P6" s="2"/>
      <c r="Q6" s="2"/>
      <c r="R6" s="2"/>
      <c r="S6" s="2"/>
      <c r="T6" s="6"/>
      <c r="U6" s="2"/>
      <c r="V6" s="31"/>
    </row>
    <row r="7" spans="1:22" x14ac:dyDescent="0.25">
      <c r="A7" s="3">
        <v>5</v>
      </c>
      <c r="B7" s="5">
        <v>1.0418133333333333</v>
      </c>
      <c r="C7" s="5">
        <v>7.9085968226798547E-4</v>
      </c>
      <c r="D7" s="5">
        <v>6.8425333333333338E-2</v>
      </c>
      <c r="E7" s="5">
        <v>4.9973457547574721E-3</v>
      </c>
      <c r="F7" s="5">
        <v>0</v>
      </c>
      <c r="G7" s="5">
        <v>0</v>
      </c>
      <c r="H7" s="37">
        <v>2.1520519999999999</v>
      </c>
      <c r="I7" s="5">
        <v>5.0595378869645342E-3</v>
      </c>
      <c r="J7" s="44">
        <f t="shared" si="0"/>
        <v>5.0595378869645342E-3</v>
      </c>
      <c r="K7" s="2"/>
      <c r="L7" s="2"/>
      <c r="M7" s="2"/>
      <c r="N7" s="2"/>
      <c r="O7" s="2"/>
      <c r="P7" s="2"/>
      <c r="Q7" s="2"/>
      <c r="R7" s="2"/>
      <c r="S7" s="2"/>
      <c r="T7" s="6"/>
      <c r="U7" s="2"/>
      <c r="V7" s="31"/>
    </row>
    <row r="8" spans="1:22" x14ac:dyDescent="0.25">
      <c r="A8" s="3">
        <v>6</v>
      </c>
      <c r="B8" s="5">
        <v>6.6295000000000007E-2</v>
      </c>
      <c r="C8" s="5">
        <v>1.3363634350563303E-2</v>
      </c>
      <c r="D8" s="5">
        <v>1.0295646666666667</v>
      </c>
      <c r="E8" s="5">
        <v>4.5243372667943017E-3</v>
      </c>
      <c r="F8" s="5">
        <v>3.2250999999999995E-2</v>
      </c>
      <c r="G8" s="5">
        <v>1.3059421952070552E-2</v>
      </c>
      <c r="H8" s="37">
        <v>1.1621546666666667</v>
      </c>
      <c r="I8" s="5">
        <v>1.410873313799858E-2</v>
      </c>
      <c r="J8" s="44">
        <f t="shared" si="0"/>
        <v>1.9225109947188377E-2</v>
      </c>
      <c r="K8" s="2"/>
      <c r="L8" s="2"/>
      <c r="M8" s="2"/>
      <c r="N8" s="2"/>
      <c r="O8" s="2"/>
      <c r="P8" s="2"/>
      <c r="Q8" s="2"/>
      <c r="R8" s="2"/>
      <c r="S8" s="2"/>
      <c r="T8" s="6"/>
      <c r="U8" s="2"/>
      <c r="V8" s="31"/>
    </row>
    <row r="9" spans="1:22" x14ac:dyDescent="0.25">
      <c r="A9" s="3">
        <v>7</v>
      </c>
      <c r="B9" s="5">
        <v>5.0260000000000001E-3</v>
      </c>
      <c r="C9" s="5">
        <v>1.3473842147740279E-3</v>
      </c>
      <c r="D9" s="5">
        <v>0.93129866666666661</v>
      </c>
      <c r="E9" s="5">
        <v>1.6528801849879895E-2</v>
      </c>
      <c r="F9" s="5">
        <v>0.20506633333333335</v>
      </c>
      <c r="G9" s="5">
        <v>1.2186054073011857E-2</v>
      </c>
      <c r="H9" s="37">
        <v>0.94135066666666656</v>
      </c>
      <c r="I9" s="5">
        <v>1.6583628517752538E-2</v>
      </c>
      <c r="J9" s="44">
        <f t="shared" si="0"/>
        <v>2.0579520127670232E-2</v>
      </c>
      <c r="K9" s="2"/>
      <c r="L9" s="2"/>
      <c r="M9" s="2"/>
      <c r="N9" s="2"/>
      <c r="O9" s="2"/>
      <c r="P9" s="2"/>
      <c r="Q9" s="2"/>
      <c r="R9" s="2"/>
      <c r="S9" s="2"/>
      <c r="T9" s="6"/>
      <c r="U9" s="2"/>
      <c r="V9" s="31"/>
    </row>
    <row r="10" spans="1:22" x14ac:dyDescent="0.25">
      <c r="A10" s="3">
        <v>8</v>
      </c>
      <c r="B10" s="5">
        <v>5.3625333333333303E-2</v>
      </c>
      <c r="C10" s="5">
        <v>6.1043311885299327E-4</v>
      </c>
      <c r="D10" s="5">
        <v>1.0021503333333335</v>
      </c>
      <c r="E10" s="5">
        <v>7.9372433700129787E-3</v>
      </c>
      <c r="F10" s="5">
        <v>8.7440999999999991E-2</v>
      </c>
      <c r="G10" s="5">
        <v>7.2771247641725597E-3</v>
      </c>
      <c r="H10" s="37">
        <v>1.1094010000000001</v>
      </c>
      <c r="I10" s="5">
        <v>7.9606821885694935E-3</v>
      </c>
      <c r="J10" s="44">
        <f t="shared" si="0"/>
        <v>1.0785592507634483E-2</v>
      </c>
      <c r="K10" s="2"/>
      <c r="L10" s="2"/>
      <c r="M10" s="2"/>
      <c r="N10" s="2"/>
      <c r="O10" s="2"/>
      <c r="P10" s="2"/>
      <c r="Q10" s="2"/>
      <c r="R10" s="2"/>
      <c r="S10" s="2"/>
      <c r="T10" s="6"/>
      <c r="U10" s="2"/>
      <c r="V10" s="31"/>
    </row>
    <row r="11" spans="1:22" x14ac:dyDescent="0.25">
      <c r="A11" s="3">
        <v>9</v>
      </c>
      <c r="B11" s="5">
        <v>1.128649</v>
      </c>
      <c r="C11" s="5">
        <v>2.4356456728943338E-2</v>
      </c>
      <c r="D11" s="5">
        <v>4.7401666666666661E-2</v>
      </c>
      <c r="E11" s="5">
        <v>2.6776209347796954E-3</v>
      </c>
      <c r="F11" s="5">
        <v>0</v>
      </c>
      <c r="G11" s="5">
        <v>0</v>
      </c>
      <c r="H11" s="37">
        <v>2.304699666666667</v>
      </c>
      <c r="I11" s="5">
        <v>2.4503196490647083E-2</v>
      </c>
      <c r="J11" s="44">
        <f t="shared" si="0"/>
        <v>2.4503196490647087E-2</v>
      </c>
      <c r="K11" s="2"/>
      <c r="L11" s="2"/>
      <c r="M11" s="2"/>
      <c r="N11" s="2"/>
      <c r="O11" s="2"/>
      <c r="P11" s="2"/>
      <c r="Q11" s="2"/>
      <c r="R11" s="2"/>
      <c r="S11" s="2"/>
      <c r="T11" s="6"/>
      <c r="U11" s="2"/>
      <c r="V11" s="31"/>
    </row>
    <row r="12" spans="1:22" x14ac:dyDescent="0.25">
      <c r="A12" s="3">
        <v>10</v>
      </c>
      <c r="B12" s="5">
        <v>1.1761379999999999</v>
      </c>
      <c r="C12" s="5">
        <v>2.5948893429628597E-2</v>
      </c>
      <c r="D12" s="5">
        <v>0</v>
      </c>
      <c r="E12" s="5">
        <v>0</v>
      </c>
      <c r="F12" s="5">
        <v>0</v>
      </c>
      <c r="G12" s="5">
        <v>0</v>
      </c>
      <c r="H12" s="37">
        <v>2.3522759999999998</v>
      </c>
      <c r="I12" s="5">
        <v>2.5948893429628597E-2</v>
      </c>
      <c r="J12" s="44">
        <f t="shared" si="0"/>
        <v>2.5948893429628597E-2</v>
      </c>
      <c r="K12" s="2"/>
      <c r="L12" s="2"/>
      <c r="M12" s="2"/>
      <c r="N12" s="2"/>
      <c r="O12" s="2"/>
      <c r="P12" s="2"/>
      <c r="Q12" s="2"/>
      <c r="R12" s="2"/>
      <c r="S12" s="2"/>
      <c r="T12" s="6"/>
      <c r="U12" s="2"/>
      <c r="V12" s="31"/>
    </row>
    <row r="13" spans="1:22" x14ac:dyDescent="0.25">
      <c r="A13" s="3">
        <v>11</v>
      </c>
      <c r="B13" s="5">
        <v>0.80817066666666648</v>
      </c>
      <c r="C13" s="5">
        <v>2.2566684818637051E-2</v>
      </c>
      <c r="D13" s="5">
        <v>0.37220366666666671</v>
      </c>
      <c r="E13" s="5">
        <v>1.1114575019782373E-2</v>
      </c>
      <c r="F13" s="5">
        <v>0</v>
      </c>
      <c r="G13" s="5">
        <v>0</v>
      </c>
      <c r="H13" s="37">
        <v>1.9885449999999998</v>
      </c>
      <c r="I13" s="5">
        <v>2.515529847912909E-2</v>
      </c>
      <c r="J13" s="44">
        <f t="shared" si="0"/>
        <v>2.515529847912909E-2</v>
      </c>
      <c r="K13" s="2"/>
      <c r="L13" s="2"/>
      <c r="M13" s="2"/>
      <c r="N13" s="2"/>
      <c r="O13" s="2"/>
      <c r="P13" s="2"/>
      <c r="Q13" s="2"/>
      <c r="R13" s="2"/>
      <c r="S13" s="2"/>
      <c r="T13" s="6"/>
      <c r="U13" s="2"/>
      <c r="V13" s="31"/>
    </row>
    <row r="14" spans="1:22" x14ac:dyDescent="0.25">
      <c r="A14" s="3">
        <v>12</v>
      </c>
      <c r="B14" s="5">
        <v>0</v>
      </c>
      <c r="C14" s="5">
        <v>0</v>
      </c>
      <c r="D14" s="5">
        <v>0.25447900000000007</v>
      </c>
      <c r="E14" s="5">
        <v>5.3267073788598532E-3</v>
      </c>
      <c r="F14" s="5">
        <v>0.89498900000000003</v>
      </c>
      <c r="G14" s="5">
        <v>4.7847634041124042E-3</v>
      </c>
      <c r="H14" s="37">
        <v>0.25447900000000007</v>
      </c>
      <c r="I14" s="5">
        <v>5.3267073788598532E-3</v>
      </c>
      <c r="J14" s="44">
        <f t="shared" si="0"/>
        <v>7.160151697648125E-3</v>
      </c>
      <c r="K14" s="2"/>
      <c r="L14" s="2"/>
      <c r="M14" s="2"/>
      <c r="N14" s="2"/>
      <c r="O14" s="2"/>
      <c r="P14" s="2"/>
      <c r="Q14" s="2"/>
      <c r="R14" s="2"/>
      <c r="S14" s="2"/>
      <c r="T14" s="6"/>
      <c r="U14" s="2"/>
      <c r="V14" s="31"/>
    </row>
    <row r="15" spans="1:22" x14ac:dyDescent="0.25">
      <c r="A15" s="3">
        <v>13</v>
      </c>
      <c r="B15" s="5">
        <v>0</v>
      </c>
      <c r="C15" s="5">
        <v>0</v>
      </c>
      <c r="D15" s="5">
        <v>0.146922</v>
      </c>
      <c r="E15" s="5">
        <v>3.0675145204763629E-3</v>
      </c>
      <c r="F15" s="5">
        <v>0.96741099999999991</v>
      </c>
      <c r="G15" s="5">
        <v>8.4340877100016007E-3</v>
      </c>
      <c r="H15" s="37">
        <v>0.146922</v>
      </c>
      <c r="I15" s="5">
        <v>3.0675145204763629E-3</v>
      </c>
      <c r="J15" s="44">
        <f t="shared" si="0"/>
        <v>8.9746019874606901E-3</v>
      </c>
      <c r="K15" s="2"/>
      <c r="L15" s="2"/>
      <c r="M15" s="2"/>
      <c r="N15" s="2"/>
      <c r="O15" s="2"/>
      <c r="P15" s="2"/>
      <c r="Q15" s="2"/>
      <c r="R15" s="2"/>
      <c r="S15" s="2"/>
      <c r="T15" s="6"/>
      <c r="U15" s="2"/>
      <c r="V15" s="31"/>
    </row>
    <row r="16" spans="1:22" x14ac:dyDescent="0.25">
      <c r="A16" s="3">
        <v>14</v>
      </c>
      <c r="B16" s="5">
        <v>0.17299999999999999</v>
      </c>
      <c r="C16" s="5">
        <v>5.7605547418051073E-2</v>
      </c>
      <c r="D16" s="5">
        <v>0.89853399999999994</v>
      </c>
      <c r="E16" s="5">
        <v>5.1482651477086278E-2</v>
      </c>
      <c r="F16" s="5">
        <v>0</v>
      </c>
      <c r="G16" s="5">
        <v>0</v>
      </c>
      <c r="H16" s="37">
        <v>1.244534</v>
      </c>
      <c r="I16" s="5">
        <v>7.725841375827272E-2</v>
      </c>
      <c r="J16" s="44">
        <f t="shared" si="0"/>
        <v>7.7258413758272734E-2</v>
      </c>
      <c r="K16" s="2"/>
      <c r="L16" s="2"/>
      <c r="M16" s="2"/>
      <c r="N16" s="2"/>
      <c r="O16" s="2"/>
      <c r="P16" s="2"/>
      <c r="Q16" s="2"/>
      <c r="R16" s="2"/>
      <c r="S16" s="2"/>
      <c r="T16" s="6"/>
      <c r="U16" s="2"/>
      <c r="V16" s="31"/>
    </row>
    <row r="17" spans="1:22" x14ac:dyDescent="0.25">
      <c r="A17" s="3">
        <v>15</v>
      </c>
      <c r="B17" s="5">
        <v>0</v>
      </c>
      <c r="C17" s="5">
        <v>0</v>
      </c>
      <c r="D17" s="5">
        <v>0.16030366666666668</v>
      </c>
      <c r="E17" s="5">
        <v>7.8115062911730641E-3</v>
      </c>
      <c r="F17" s="5">
        <v>1.0176833333333335</v>
      </c>
      <c r="G17" s="5">
        <v>2.3944529055792762E-2</v>
      </c>
      <c r="H17" s="37">
        <v>0.16030366666666668</v>
      </c>
      <c r="I17" s="5">
        <v>7.8115062911730641E-3</v>
      </c>
      <c r="J17" s="44">
        <f t="shared" si="0"/>
        <v>2.5186506352424906E-2</v>
      </c>
      <c r="K17" s="2"/>
      <c r="L17" s="2"/>
      <c r="M17" s="2"/>
      <c r="N17" s="2"/>
      <c r="O17" s="2"/>
      <c r="P17" s="2"/>
      <c r="Q17" s="2"/>
      <c r="R17" s="2"/>
      <c r="S17" s="2"/>
      <c r="T17" s="6"/>
      <c r="U17" s="2"/>
      <c r="V17" s="31"/>
    </row>
    <row r="18" spans="1:22" x14ac:dyDescent="0.25">
      <c r="A18" s="3">
        <v>16</v>
      </c>
      <c r="B18" s="5">
        <v>0</v>
      </c>
      <c r="C18" s="5">
        <v>0</v>
      </c>
      <c r="D18" s="5">
        <v>0.27990399999999999</v>
      </c>
      <c r="E18" s="5">
        <v>6.7874058863947916E-3</v>
      </c>
      <c r="F18" s="5">
        <v>0.88997933333333334</v>
      </c>
      <c r="G18" s="5">
        <v>3.9727684628303363E-3</v>
      </c>
      <c r="H18" s="37">
        <v>0.27990399999999999</v>
      </c>
      <c r="I18" s="5">
        <v>6.7874058863947916E-3</v>
      </c>
      <c r="J18" s="44">
        <f t="shared" si="0"/>
        <v>7.8645894950674939E-3</v>
      </c>
      <c r="K18" s="2"/>
      <c r="L18" s="2"/>
      <c r="M18" s="2"/>
      <c r="N18" s="2"/>
      <c r="O18" s="2"/>
      <c r="P18" s="2"/>
      <c r="Q18" s="2"/>
      <c r="R18" s="2"/>
      <c r="S18" s="2"/>
      <c r="T18" s="6"/>
      <c r="U18" s="2"/>
      <c r="V18" s="31"/>
    </row>
    <row r="19" spans="1:22" x14ac:dyDescent="0.25">
      <c r="A19" s="3">
        <v>17</v>
      </c>
      <c r="B19" s="5">
        <v>1.1106893333333332</v>
      </c>
      <c r="C19" s="5">
        <v>5.1600157766052033E-3</v>
      </c>
      <c r="D19" s="5">
        <v>0</v>
      </c>
      <c r="E19" s="5">
        <v>0</v>
      </c>
      <c r="F19" s="5">
        <v>0</v>
      </c>
      <c r="G19" s="5">
        <v>0</v>
      </c>
      <c r="H19" s="37">
        <v>2.2213786666666664</v>
      </c>
      <c r="I19" s="5">
        <v>5.1600157766052033E-3</v>
      </c>
      <c r="J19" s="44">
        <f t="shared" si="0"/>
        <v>5.1600157766052033E-3</v>
      </c>
      <c r="K19" s="2"/>
      <c r="L19" s="2"/>
      <c r="M19" s="2"/>
      <c r="N19" s="2"/>
      <c r="O19" s="2"/>
      <c r="P19" s="2"/>
      <c r="Q19" s="2"/>
      <c r="R19" s="2"/>
      <c r="S19" s="2"/>
      <c r="T19" s="6"/>
      <c r="U19" s="2"/>
      <c r="V19" s="31"/>
    </row>
    <row r="20" spans="1:22" x14ac:dyDescent="0.25">
      <c r="A20" s="3">
        <v>18</v>
      </c>
      <c r="B20" s="5">
        <v>0</v>
      </c>
      <c r="C20" s="5">
        <v>0</v>
      </c>
      <c r="D20" s="5">
        <v>0.13816700000000001</v>
      </c>
      <c r="E20" s="5">
        <v>2.645806860759953E-3</v>
      </c>
      <c r="F20" s="5">
        <v>1.0112683333333334</v>
      </c>
      <c r="G20" s="5">
        <v>8.5561023761038715E-3</v>
      </c>
      <c r="H20" s="37">
        <v>0.13816700000000001</v>
      </c>
      <c r="I20" s="5">
        <v>2.645806860759953E-3</v>
      </c>
      <c r="J20" s="44">
        <f t="shared" si="0"/>
        <v>8.95584623666657E-3</v>
      </c>
      <c r="K20" s="2"/>
      <c r="L20" s="2"/>
      <c r="M20" s="2"/>
      <c r="N20" s="2"/>
      <c r="O20" s="2"/>
      <c r="P20" s="2"/>
      <c r="Q20" s="2"/>
      <c r="R20" s="2"/>
      <c r="S20" s="2"/>
      <c r="T20" s="6"/>
      <c r="U20" s="2"/>
      <c r="V20" s="31"/>
    </row>
    <row r="21" spans="1:22" x14ac:dyDescent="0.25">
      <c r="A21" s="3" t="s">
        <v>6</v>
      </c>
      <c r="B21" s="5">
        <v>0</v>
      </c>
      <c r="C21" s="5">
        <v>0</v>
      </c>
      <c r="D21" s="5">
        <v>6.2422999999999999E-2</v>
      </c>
      <c r="E21" s="5">
        <v>2.549055758838293E-2</v>
      </c>
      <c r="F21" s="5">
        <v>1.0321993333333332</v>
      </c>
      <c r="G21" s="5">
        <v>1.7328547176819514E-2</v>
      </c>
      <c r="H21" s="37">
        <v>0</v>
      </c>
      <c r="I21" s="5">
        <v>2.549055758838293E-2</v>
      </c>
      <c r="J21" s="44">
        <f t="shared" si="0"/>
        <v>3.0822833637190562E-2</v>
      </c>
      <c r="K21" s="2"/>
      <c r="L21" s="2"/>
      <c r="M21" s="2"/>
      <c r="N21" s="2"/>
      <c r="O21" s="2"/>
      <c r="P21" s="2"/>
      <c r="Q21" s="2"/>
      <c r="R21" s="2"/>
      <c r="S21" s="2"/>
      <c r="T21" s="35"/>
      <c r="U21" s="2"/>
      <c r="V21" s="36"/>
    </row>
    <row r="22" spans="1:22" x14ac:dyDescent="0.25">
      <c r="A22" s="3" t="s">
        <v>7</v>
      </c>
      <c r="B22" s="5">
        <v>0</v>
      </c>
      <c r="C22" s="5">
        <v>0</v>
      </c>
      <c r="D22" s="5">
        <v>0.21112066666666671</v>
      </c>
      <c r="E22" s="5">
        <v>4.0300493224626227E-2</v>
      </c>
      <c r="F22" s="5">
        <v>0.95369766666666655</v>
      </c>
      <c r="G22" s="5">
        <v>1.599829550932548E-2</v>
      </c>
      <c r="H22" s="37">
        <v>0.1486976666666667</v>
      </c>
      <c r="I22" s="5">
        <v>4.0300493224626227E-2</v>
      </c>
      <c r="J22" s="44">
        <f t="shared" si="0"/>
        <v>4.3359834101987155E-2</v>
      </c>
      <c r="K22" s="2"/>
      <c r="L22" s="2"/>
      <c r="M22" s="2"/>
      <c r="N22" s="2"/>
      <c r="O22" s="2"/>
      <c r="P22" s="2"/>
      <c r="Q22" s="2"/>
      <c r="R22" s="2"/>
      <c r="S22" s="2"/>
      <c r="T22" s="35"/>
      <c r="U22" s="2"/>
      <c r="V22" s="31"/>
    </row>
    <row r="23" spans="1:22" x14ac:dyDescent="0.25">
      <c r="A23" s="3" t="s">
        <v>8</v>
      </c>
      <c r="B23" s="5">
        <v>0</v>
      </c>
      <c r="C23" s="5">
        <v>0</v>
      </c>
      <c r="D23" s="5">
        <v>0.38628333333333331</v>
      </c>
      <c r="E23" s="5">
        <v>7.4911578858258207E-2</v>
      </c>
      <c r="F23" s="5">
        <v>0.75426333333333329</v>
      </c>
      <c r="G23" s="5">
        <v>5.5910410160992297E-2</v>
      </c>
      <c r="H23" s="37">
        <v>0.38628333333333331</v>
      </c>
      <c r="I23" s="5">
        <v>7.4911578858258207E-2</v>
      </c>
      <c r="J23" s="44">
        <f t="shared" si="0"/>
        <v>9.3475764834567834E-2</v>
      </c>
      <c r="K23" s="2"/>
      <c r="L23" s="2"/>
      <c r="M23" s="2"/>
      <c r="N23" s="2"/>
      <c r="O23" s="2"/>
      <c r="P23" s="2"/>
      <c r="Q23" s="2"/>
      <c r="R23" s="2"/>
      <c r="S23" s="2"/>
      <c r="T23" s="35"/>
      <c r="U23" s="2"/>
      <c r="V23" s="31"/>
    </row>
    <row r="24" spans="1:22" x14ac:dyDescent="0.25"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</row>
    <row r="27" spans="1:22" x14ac:dyDescent="0.25">
      <c r="A27" t="s">
        <v>9</v>
      </c>
    </row>
    <row r="28" spans="1:22" ht="75" x14ac:dyDescent="0.25">
      <c r="A28" t="s">
        <v>1</v>
      </c>
      <c r="B28" s="3" t="s">
        <v>4</v>
      </c>
      <c r="C28" s="4" t="s">
        <v>15</v>
      </c>
      <c r="D28" s="3" t="s">
        <v>3</v>
      </c>
      <c r="E28" s="4" t="s">
        <v>14</v>
      </c>
      <c r="F28" s="3" t="s">
        <v>2</v>
      </c>
      <c r="G28" s="4" t="s">
        <v>13</v>
      </c>
      <c r="H28" s="3" t="s">
        <v>5</v>
      </c>
      <c r="I28" s="3" t="s">
        <v>16</v>
      </c>
      <c r="J28" s="39" t="s">
        <v>68</v>
      </c>
      <c r="L28" s="6"/>
      <c r="M28" s="2"/>
      <c r="N28" s="6"/>
      <c r="O28" s="2"/>
      <c r="P28" s="6"/>
      <c r="Q28" s="2"/>
      <c r="R28" s="6"/>
      <c r="S28" s="6"/>
      <c r="T28" s="2"/>
    </row>
    <row r="29" spans="1:22" x14ac:dyDescent="0.25">
      <c r="A29" t="s">
        <v>10</v>
      </c>
      <c r="B29" s="1">
        <v>0.9827229999999999</v>
      </c>
      <c r="C29" s="1">
        <v>1.43734478485698E-2</v>
      </c>
      <c r="D29" s="1">
        <v>3.8420999999999997E-2</v>
      </c>
      <c r="E29" s="1">
        <v>1.7488746063937274E-3</v>
      </c>
      <c r="F29" s="1">
        <v>0</v>
      </c>
      <c r="G29" s="1">
        <v>0</v>
      </c>
      <c r="H29" s="1">
        <v>2.0038670000000001</v>
      </c>
      <c r="I29" s="1">
        <v>0.10504687613417163</v>
      </c>
      <c r="J29" s="1">
        <v>1.4479453216349181E-2</v>
      </c>
      <c r="K29" s="1"/>
      <c r="L29" s="1"/>
      <c r="M29" s="1"/>
      <c r="N29" s="1"/>
      <c r="O29" s="1"/>
    </row>
    <row r="30" spans="1:22" x14ac:dyDescent="0.25">
      <c r="A30" t="s">
        <v>11</v>
      </c>
      <c r="B30" s="1">
        <v>0.17165833333333333</v>
      </c>
      <c r="C30" s="1">
        <v>3.9890495503082952E-3</v>
      </c>
      <c r="D30" s="1">
        <v>0.83870733333333325</v>
      </c>
      <c r="E30" s="1">
        <v>2.3085344396952937E-3</v>
      </c>
      <c r="F30" s="1">
        <v>0</v>
      </c>
      <c r="G30" s="1">
        <v>0</v>
      </c>
      <c r="H30" s="1">
        <v>1.182024</v>
      </c>
      <c r="I30" s="1">
        <v>1.0264792597102701E-2</v>
      </c>
      <c r="J30" s="1">
        <v>4.6088878890762873E-3</v>
      </c>
      <c r="K30" s="1"/>
      <c r="L30" s="1"/>
      <c r="M30" s="1"/>
      <c r="N30" s="1"/>
      <c r="O30" s="1"/>
    </row>
    <row r="31" spans="1:22" x14ac:dyDescent="0.25">
      <c r="A31" t="s">
        <v>69</v>
      </c>
      <c r="B31" s="1">
        <v>1.0099663333333333</v>
      </c>
      <c r="C31" s="1">
        <v>3.8957948673086188E-3</v>
      </c>
      <c r="D31" s="1">
        <v>0</v>
      </c>
      <c r="E31" s="1">
        <v>0</v>
      </c>
      <c r="F31" s="1">
        <v>0</v>
      </c>
      <c r="G31" s="1">
        <v>0</v>
      </c>
      <c r="H31" s="1">
        <v>2.019932666666667</v>
      </c>
      <c r="I31" s="1">
        <v>7.5886088240740886E-3</v>
      </c>
      <c r="J31" s="1">
        <v>3.8957948673086188E-3</v>
      </c>
      <c r="K31" s="1"/>
      <c r="L31" s="1"/>
      <c r="M31" s="1"/>
      <c r="N31" s="1"/>
      <c r="O31" s="1"/>
    </row>
    <row r="32" spans="1:22" x14ac:dyDescent="0.25">
      <c r="A32" t="s">
        <v>70</v>
      </c>
      <c r="B32" s="1">
        <v>0.29637966666666665</v>
      </c>
      <c r="C32" s="1">
        <v>1.8061457880228251E-2</v>
      </c>
      <c r="D32" s="1">
        <v>0.747977</v>
      </c>
      <c r="E32" s="1">
        <v>1.6609105078239466E-2</v>
      </c>
      <c r="F32" s="1">
        <v>0</v>
      </c>
      <c r="G32" s="1">
        <v>0</v>
      </c>
      <c r="H32" s="1">
        <v>1.3407363333333333</v>
      </c>
      <c r="I32" s="1">
        <v>0.17971723545786905</v>
      </c>
      <c r="J32" s="1">
        <v>2.4537290646264497E-2</v>
      </c>
      <c r="K32" s="1"/>
      <c r="L32" s="1"/>
      <c r="M32" s="1"/>
      <c r="N32" s="1"/>
      <c r="O32" s="1"/>
    </row>
    <row r="33" spans="1:17" x14ac:dyDescent="0.25">
      <c r="A33" t="s">
        <v>6</v>
      </c>
      <c r="B33" s="1">
        <v>0</v>
      </c>
      <c r="C33" s="1">
        <v>0</v>
      </c>
      <c r="D33" s="1">
        <v>0</v>
      </c>
      <c r="E33" s="1">
        <v>0</v>
      </c>
      <c r="F33" s="1">
        <v>0.9521493333333334</v>
      </c>
      <c r="G33" s="1">
        <v>1.6853380061028773E-2</v>
      </c>
      <c r="H33" s="1">
        <v>0</v>
      </c>
      <c r="I33" s="1">
        <v>0</v>
      </c>
      <c r="J33" s="1">
        <v>1.6853380061028773E-2</v>
      </c>
      <c r="K33" s="1"/>
      <c r="L33" s="1"/>
      <c r="M33" s="1"/>
      <c r="N33" s="1"/>
      <c r="O33" s="1"/>
    </row>
    <row r="34" spans="1:17" x14ac:dyDescent="0.25">
      <c r="A34" t="s">
        <v>7</v>
      </c>
      <c r="B34" s="1">
        <v>1.6691666666666667E-2</v>
      </c>
      <c r="C34" s="1">
        <v>4.8917332003803814E-4</v>
      </c>
      <c r="D34" s="1">
        <v>0.54736033333333345</v>
      </c>
      <c r="E34" s="1">
        <v>4.1648904591882136E-3</v>
      </c>
      <c r="F34" s="1">
        <v>0.43052666666666672</v>
      </c>
      <c r="G34" s="1">
        <v>5.4043130649235804E-3</v>
      </c>
      <c r="H34" s="1">
        <v>0.58074366666666677</v>
      </c>
      <c r="I34" s="1">
        <v>4.2845357277067325E-3</v>
      </c>
      <c r="J34" s="1">
        <v>6.8404826421662492E-3</v>
      </c>
      <c r="K34" s="1"/>
      <c r="L34" s="1"/>
      <c r="M34" s="1"/>
      <c r="N34" s="1"/>
      <c r="O34" s="1"/>
    </row>
    <row r="36" spans="1:17" x14ac:dyDescent="0.25">
      <c r="A36" t="s">
        <v>12</v>
      </c>
    </row>
    <row r="37" spans="1:17" ht="75" x14ac:dyDescent="0.25">
      <c r="A37" t="s">
        <v>1</v>
      </c>
      <c r="B37" s="6" t="s">
        <v>4</v>
      </c>
      <c r="C37" s="2" t="s">
        <v>15</v>
      </c>
      <c r="D37" s="6" t="s">
        <v>3</v>
      </c>
      <c r="E37" s="2" t="s">
        <v>14</v>
      </c>
      <c r="F37" s="6" t="s">
        <v>2</v>
      </c>
      <c r="G37" s="2" t="s">
        <v>13</v>
      </c>
      <c r="H37" s="6" t="s">
        <v>5</v>
      </c>
      <c r="I37" s="6" t="s">
        <v>16</v>
      </c>
      <c r="J37" s="39" t="s">
        <v>68</v>
      </c>
      <c r="L37" s="6"/>
      <c r="M37" s="2"/>
      <c r="N37" s="6"/>
      <c r="O37" s="2"/>
      <c r="P37" s="6"/>
      <c r="Q37" s="2"/>
    </row>
    <row r="38" spans="1:17" x14ac:dyDescent="0.25">
      <c r="A38" t="s">
        <v>10</v>
      </c>
      <c r="B38" s="1">
        <v>0.34375099999999997</v>
      </c>
      <c r="C38" s="1">
        <v>4.4446647105140418E-3</v>
      </c>
      <c r="D38" s="1">
        <v>0.68517633333333339</v>
      </c>
      <c r="E38" s="1">
        <v>1.516122322400631E-2</v>
      </c>
      <c r="F38" s="1">
        <v>0</v>
      </c>
      <c r="G38" s="1">
        <v>0</v>
      </c>
      <c r="H38" s="1">
        <v>1.3726783333333332</v>
      </c>
      <c r="I38" s="1">
        <v>1.579929536520655E-2</v>
      </c>
      <c r="J38" s="1">
        <v>1.579929536520655E-2</v>
      </c>
      <c r="L38" s="2"/>
      <c r="M38" s="2"/>
      <c r="N38" s="2"/>
      <c r="O38" s="2"/>
      <c r="P38" s="2"/>
      <c r="Q38" s="2"/>
    </row>
    <row r="39" spans="1:17" x14ac:dyDescent="0.25">
      <c r="A39" t="s">
        <v>11</v>
      </c>
      <c r="B39" s="1">
        <v>0.43659766666666661</v>
      </c>
      <c r="C39" s="1">
        <v>4.4352253460642052E-3</v>
      </c>
      <c r="D39" s="1">
        <v>0.55708533333333332</v>
      </c>
      <c r="E39" s="1">
        <v>1.1160612723787631E-2</v>
      </c>
      <c r="F39" s="1">
        <v>0</v>
      </c>
      <c r="G39" s="1">
        <v>0</v>
      </c>
      <c r="H39" s="1">
        <v>1.4302806666666665</v>
      </c>
      <c r="I39" s="1">
        <v>1.2009600336428382E-2</v>
      </c>
      <c r="J39" s="1">
        <v>1.2009600336428382E-2</v>
      </c>
      <c r="L39" s="2"/>
      <c r="M39" s="2"/>
      <c r="N39" s="2"/>
      <c r="O39" s="2"/>
      <c r="P39" s="2"/>
      <c r="Q39" s="2"/>
    </row>
    <row r="40" spans="1:17" x14ac:dyDescent="0.25">
      <c r="A40" t="s">
        <v>69</v>
      </c>
      <c r="B40" s="1">
        <v>0.99318266666666655</v>
      </c>
      <c r="C40" s="1">
        <v>1.2161665060222506E-2</v>
      </c>
      <c r="D40" s="1">
        <v>0</v>
      </c>
      <c r="E40" s="1">
        <v>0</v>
      </c>
      <c r="F40" s="1">
        <v>0</v>
      </c>
      <c r="G40" s="1">
        <v>0</v>
      </c>
      <c r="H40" s="1">
        <v>1.9863653333333333</v>
      </c>
      <c r="I40" s="1">
        <v>1.2161665060222506E-2</v>
      </c>
      <c r="J40" s="1">
        <v>1.2161665060222506E-2</v>
      </c>
      <c r="L40" s="2"/>
      <c r="M40" s="2"/>
      <c r="N40" s="2"/>
      <c r="O40" s="2"/>
      <c r="P40" s="2"/>
      <c r="Q40" s="2"/>
    </row>
    <row r="41" spans="1:17" x14ac:dyDescent="0.25">
      <c r="A41" t="s">
        <v>70</v>
      </c>
      <c r="B41" s="1">
        <v>4.098566666666667E-2</v>
      </c>
      <c r="C41" s="1">
        <v>1.0734020078099215E-3</v>
      </c>
      <c r="D41" s="1">
        <v>0.947793</v>
      </c>
      <c r="E41" s="1">
        <v>8.6752427407601213E-3</v>
      </c>
      <c r="F41" s="1">
        <v>2.6149666666666665E-2</v>
      </c>
      <c r="G41" s="1">
        <v>2.8630444719124027E-3</v>
      </c>
      <c r="H41" s="1">
        <v>1.0297643333333333</v>
      </c>
      <c r="I41" s="1">
        <v>8.741397398670395E-3</v>
      </c>
      <c r="J41" s="1">
        <v>9.1983178967477378E-3</v>
      </c>
      <c r="L41" s="2"/>
      <c r="M41" s="2"/>
      <c r="N41" s="2"/>
      <c r="O41" s="2"/>
      <c r="P41" s="2"/>
      <c r="Q41" s="2"/>
    </row>
    <row r="42" spans="1:17" x14ac:dyDescent="0.25">
      <c r="A42" t="s">
        <v>6</v>
      </c>
      <c r="B42" s="1">
        <v>0</v>
      </c>
      <c r="C42" s="1">
        <v>0</v>
      </c>
      <c r="D42" s="1">
        <v>0</v>
      </c>
      <c r="E42" s="1">
        <v>0</v>
      </c>
      <c r="F42" s="1">
        <v>0.95105499999999998</v>
      </c>
      <c r="G42" s="1">
        <v>1.1794441541581265E-2</v>
      </c>
      <c r="H42" s="1">
        <v>0</v>
      </c>
      <c r="I42" s="1">
        <v>0</v>
      </c>
      <c r="J42" s="1">
        <v>1.1794441541581265E-2</v>
      </c>
      <c r="L42" s="2"/>
      <c r="M42" s="2"/>
      <c r="N42" s="2"/>
      <c r="O42" s="2"/>
      <c r="P42" s="2"/>
      <c r="Q42" s="2"/>
    </row>
    <row r="43" spans="1:17" x14ac:dyDescent="0.25">
      <c r="A43" t="s">
        <v>7</v>
      </c>
      <c r="B43" s="1">
        <v>0</v>
      </c>
      <c r="C43" s="1">
        <v>0</v>
      </c>
      <c r="D43" s="1">
        <v>0.16452799999999998</v>
      </c>
      <c r="E43" s="1">
        <v>5.6447674885684899E-4</v>
      </c>
      <c r="F43" s="1">
        <v>0.95707566666666666</v>
      </c>
      <c r="G43" s="1">
        <v>3.4138694050614856E-3</v>
      </c>
      <c r="H43" s="1">
        <v>0.16452800000000001</v>
      </c>
      <c r="I43" s="1">
        <v>5.6447674885684899E-4</v>
      </c>
      <c r="J43" s="1">
        <v>3.46022229268798E-3</v>
      </c>
      <c r="L43" s="2"/>
      <c r="M43" s="2"/>
      <c r="N43" s="2"/>
      <c r="O43" s="2"/>
      <c r="P43" s="2"/>
      <c r="Q43" s="2"/>
    </row>
  </sheetData>
  <phoneticPr fontId="3" type="noConversion"/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BBB71D2-01B5-4180-88FF-16960D2D9D15}">
  <dimension ref="A1:AE25"/>
  <sheetViews>
    <sheetView workbookViewId="0">
      <pane xSplit="1" topLeftCell="C1" activePane="topRight" state="frozen"/>
      <selection activeCell="A22" sqref="A22"/>
      <selection pane="topRight" activeCell="A21" sqref="A21:XFD23"/>
    </sheetView>
  </sheetViews>
  <sheetFormatPr defaultColWidth="12.5703125" defaultRowHeight="15" x14ac:dyDescent="0.25"/>
  <cols>
    <col min="1" max="1" width="12.5703125" style="10"/>
    <col min="2" max="2" width="37.7109375" style="10" customWidth="1"/>
    <col min="3" max="3" width="20.140625" style="10" customWidth="1"/>
    <col min="4" max="5" width="12.5703125" style="10"/>
    <col min="6" max="6" width="14.28515625" style="10" bestFit="1" customWidth="1"/>
    <col min="7" max="7" width="13.5703125" style="10" bestFit="1" customWidth="1"/>
    <col min="8" max="8" width="14.28515625" style="10" bestFit="1" customWidth="1"/>
    <col min="9" max="9" width="13.5703125" style="10" bestFit="1" customWidth="1"/>
    <col min="10" max="22" width="12.5703125" style="10"/>
    <col min="23" max="23" width="13.140625" style="10" bestFit="1" customWidth="1"/>
    <col min="24" max="26" width="12.5703125" style="10"/>
    <col min="27" max="27" width="8.28515625" style="10" customWidth="1"/>
    <col min="28" max="28" width="12.5703125" style="10"/>
    <col min="29" max="29" width="16.42578125" style="10" customWidth="1"/>
    <col min="30" max="31" width="13.5703125" style="10" customWidth="1"/>
    <col min="32" max="16384" width="12.5703125" style="10"/>
  </cols>
  <sheetData>
    <row r="1" spans="1:31" s="7" customFormat="1" x14ac:dyDescent="0.25">
      <c r="A1" s="7" t="s">
        <v>64</v>
      </c>
      <c r="AB1" s="26"/>
      <c r="AC1" s="26"/>
      <c r="AD1" s="26"/>
      <c r="AE1" s="26"/>
    </row>
    <row r="2" spans="1:31" s="8" customFormat="1" ht="60" x14ac:dyDescent="0.25">
      <c r="A2" s="8" t="s">
        <v>1</v>
      </c>
      <c r="B2" s="9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24</v>
      </c>
      <c r="J2" s="8" t="s">
        <v>25</v>
      </c>
      <c r="K2" s="8" t="s">
        <v>26</v>
      </c>
      <c r="L2" s="8" t="s">
        <v>27</v>
      </c>
      <c r="M2" s="8" t="s">
        <v>28</v>
      </c>
      <c r="Z2" s="8" t="s">
        <v>29</v>
      </c>
      <c r="AB2" s="27"/>
      <c r="AC2" s="27"/>
      <c r="AD2" s="27"/>
      <c r="AE2" s="27"/>
    </row>
    <row r="3" spans="1:31" x14ac:dyDescent="0.25">
      <c r="A3" s="10">
        <v>1</v>
      </c>
      <c r="B3" s="11" t="s">
        <v>30</v>
      </c>
      <c r="C3" s="8" t="s">
        <v>31</v>
      </c>
      <c r="D3" s="12">
        <v>1.009252</v>
      </c>
      <c r="E3" s="12">
        <v>1.3934274035230149E-2</v>
      </c>
      <c r="F3" s="13">
        <v>0.10371400000000001</v>
      </c>
      <c r="G3" s="13">
        <v>1.8026614275071793E-3</v>
      </c>
      <c r="H3" s="13">
        <v>0</v>
      </c>
      <c r="I3" s="13">
        <v>0</v>
      </c>
      <c r="J3" s="14">
        <v>2.0597950000000003</v>
      </c>
      <c r="K3" s="14">
        <v>1.4050394340057197E-2</v>
      </c>
      <c r="L3" s="23">
        <v>1.5819137463473161</v>
      </c>
      <c r="M3" s="23">
        <v>4.6840340391994986E-2</v>
      </c>
      <c r="O3" s="15"/>
      <c r="P3" s="16"/>
      <c r="Q3" s="17"/>
      <c r="R3" s="17"/>
      <c r="S3" s="17"/>
      <c r="T3" s="17"/>
      <c r="U3" s="17"/>
      <c r="V3" s="17"/>
      <c r="W3" s="17"/>
      <c r="X3" s="17"/>
      <c r="AB3" s="28"/>
      <c r="AC3" s="29"/>
      <c r="AD3" s="30"/>
      <c r="AE3" s="31"/>
    </row>
    <row r="4" spans="1:31" x14ac:dyDescent="0.25">
      <c r="A4" s="10">
        <v>2</v>
      </c>
      <c r="B4" s="11" t="s">
        <v>32</v>
      </c>
      <c r="C4" s="8" t="s">
        <v>33</v>
      </c>
      <c r="D4" s="12">
        <v>1.1082333333333334</v>
      </c>
      <c r="E4" s="12">
        <v>7.1237915882339355E-3</v>
      </c>
      <c r="F4" s="13">
        <v>0</v>
      </c>
      <c r="G4" s="13">
        <v>0</v>
      </c>
      <c r="H4" s="13">
        <v>0</v>
      </c>
      <c r="I4" s="13">
        <v>0</v>
      </c>
      <c r="J4" s="13">
        <v>2.1540436666666669</v>
      </c>
      <c r="K4" s="14">
        <v>7.1237915882339355E-3</v>
      </c>
      <c r="L4" s="23">
        <v>1.7572329105544759</v>
      </c>
      <c r="M4" s="23">
        <v>5.9757577329028769E-2</v>
      </c>
      <c r="O4" s="15"/>
      <c r="P4" s="16"/>
      <c r="Q4" s="17"/>
      <c r="R4" s="17"/>
      <c r="S4" s="17"/>
      <c r="T4" s="17"/>
      <c r="U4" s="17"/>
      <c r="V4" s="17"/>
      <c r="W4" s="17"/>
      <c r="X4" s="17"/>
      <c r="AB4" s="28"/>
      <c r="AC4" s="29"/>
      <c r="AD4" s="31"/>
      <c r="AE4" s="31"/>
    </row>
    <row r="5" spans="1:31" x14ac:dyDescent="0.25">
      <c r="A5" s="10">
        <v>3</v>
      </c>
      <c r="B5" s="18" t="s">
        <v>34</v>
      </c>
      <c r="C5" s="8" t="s">
        <v>35</v>
      </c>
      <c r="D5" s="12">
        <v>0.17808866666666665</v>
      </c>
      <c r="E5" s="12">
        <v>2.1366819165689103E-2</v>
      </c>
      <c r="F5" s="13">
        <v>0.96977899999999995</v>
      </c>
      <c r="G5" s="13">
        <v>2.3315993317654059E-2</v>
      </c>
      <c r="H5" s="13">
        <v>0</v>
      </c>
      <c r="I5" s="13">
        <v>0</v>
      </c>
      <c r="J5" s="13">
        <v>1.2635333333333334</v>
      </c>
      <c r="K5" s="14">
        <v>3.1625567277886853E-2</v>
      </c>
      <c r="L5" s="23">
        <v>1.078965254691344</v>
      </c>
      <c r="M5" s="23">
        <v>5.0231784052997844E-2</v>
      </c>
      <c r="P5" s="16"/>
      <c r="Q5" s="17"/>
      <c r="R5" s="17"/>
      <c r="S5" s="17"/>
      <c r="T5" s="17"/>
      <c r="U5" s="17"/>
      <c r="V5" s="17"/>
      <c r="W5" s="17"/>
      <c r="X5" s="17"/>
      <c r="AB5" s="28"/>
      <c r="AC5" s="28"/>
      <c r="AD5" s="31"/>
      <c r="AE5" s="31"/>
    </row>
    <row r="6" spans="1:31" x14ac:dyDescent="0.25">
      <c r="A6" s="10">
        <v>4</v>
      </c>
      <c r="B6" s="19" t="s">
        <v>36</v>
      </c>
      <c r="C6" s="8" t="s">
        <v>37</v>
      </c>
      <c r="D6" s="12">
        <v>1.0260683333333334</v>
      </c>
      <c r="E6" s="12">
        <v>1.2285235776841758E-2</v>
      </c>
      <c r="F6" s="13">
        <v>7.7719333333333321E-2</v>
      </c>
      <c r="G6" s="13">
        <v>9.710912872372756E-3</v>
      </c>
      <c r="H6" s="13">
        <v>0</v>
      </c>
      <c r="I6" s="13">
        <v>0</v>
      </c>
      <c r="J6" s="13">
        <v>2.0674330000000003</v>
      </c>
      <c r="K6" s="14">
        <v>1.565978438253246E-2</v>
      </c>
      <c r="L6" s="23">
        <v>1.6446116953578414</v>
      </c>
      <c r="M6" s="23">
        <v>7.766474458651508E-2</v>
      </c>
      <c r="P6" s="16"/>
      <c r="Q6" s="17"/>
      <c r="R6" s="17"/>
      <c r="S6" s="17"/>
      <c r="T6" s="17"/>
      <c r="U6" s="17"/>
      <c r="V6" s="17"/>
      <c r="W6" s="17"/>
      <c r="X6" s="17"/>
      <c r="AB6" s="28"/>
      <c r="AC6" s="28"/>
      <c r="AD6" s="31"/>
      <c r="AE6" s="31"/>
    </row>
    <row r="7" spans="1:31" x14ac:dyDescent="0.25">
      <c r="A7" s="10">
        <v>5</v>
      </c>
      <c r="B7" s="18" t="s">
        <v>44</v>
      </c>
      <c r="C7" s="8" t="s">
        <v>45</v>
      </c>
      <c r="D7" s="12">
        <v>1.0418133333333333</v>
      </c>
      <c r="E7" s="12">
        <v>7.9085968226798547E-4</v>
      </c>
      <c r="F7" s="13">
        <v>6.8425333333333338E-2</v>
      </c>
      <c r="G7" s="13">
        <v>4.9973457547574721E-3</v>
      </c>
      <c r="H7" s="13">
        <v>0</v>
      </c>
      <c r="I7" s="13">
        <v>0</v>
      </c>
      <c r="J7" s="13">
        <v>2.089629</v>
      </c>
      <c r="K7" s="14">
        <v>5.0595378869645342E-3</v>
      </c>
      <c r="L7" s="23">
        <v>1.5672641480969376</v>
      </c>
      <c r="M7" s="23">
        <v>1.9469182853077322E-2</v>
      </c>
      <c r="P7" s="16"/>
      <c r="Q7" s="17"/>
      <c r="R7" s="17"/>
      <c r="S7" s="17"/>
      <c r="T7" s="17"/>
      <c r="U7" s="17"/>
      <c r="V7" s="17"/>
      <c r="W7" s="17"/>
      <c r="X7" s="17"/>
      <c r="AB7" s="28"/>
      <c r="AC7" s="28"/>
      <c r="AD7" s="31"/>
      <c r="AE7" s="31"/>
    </row>
    <row r="8" spans="1:31" x14ac:dyDescent="0.25">
      <c r="A8" s="10">
        <v>6</v>
      </c>
      <c r="B8" s="18" t="s">
        <v>46</v>
      </c>
      <c r="C8" s="8" t="s">
        <v>47</v>
      </c>
      <c r="D8" s="12">
        <v>6.6295000000000007E-2</v>
      </c>
      <c r="E8" s="12">
        <v>1.3363634350563303E-2</v>
      </c>
      <c r="F8" s="13">
        <v>1.0295646666666667</v>
      </c>
      <c r="G8" s="13">
        <v>4.5243372667943017E-3</v>
      </c>
      <c r="H8" s="13">
        <v>3.2250999999999995E-2</v>
      </c>
      <c r="I8" s="13">
        <v>1.3059421952070552E-2</v>
      </c>
      <c r="J8" s="13">
        <v>1.0997316666666668</v>
      </c>
      <c r="K8" s="14">
        <v>1.410873313799858E-2</v>
      </c>
      <c r="L8" s="23">
        <v>1.0871886531787036</v>
      </c>
      <c r="M8" s="23">
        <v>9.8744049224531769E-2</v>
      </c>
      <c r="P8" s="16"/>
      <c r="Q8" s="17"/>
      <c r="R8" s="17"/>
      <c r="S8" s="17"/>
      <c r="T8" s="17"/>
      <c r="U8" s="17"/>
      <c r="V8" s="17"/>
      <c r="W8" s="17"/>
      <c r="X8" s="17"/>
      <c r="AB8" s="28"/>
      <c r="AC8" s="28"/>
      <c r="AD8" s="31"/>
      <c r="AE8" s="31"/>
    </row>
    <row r="9" spans="1:31" x14ac:dyDescent="0.25">
      <c r="A9" s="10">
        <v>7</v>
      </c>
      <c r="B9" s="18" t="s">
        <v>38</v>
      </c>
      <c r="C9" s="8" t="s">
        <v>39</v>
      </c>
      <c r="D9" s="12">
        <v>5.0260000000000001E-3</v>
      </c>
      <c r="E9" s="12">
        <v>1.3473842147740279E-3</v>
      </c>
      <c r="F9" s="13">
        <v>0.93129866666666661</v>
      </c>
      <c r="G9" s="13">
        <v>1.6528801849879895E-2</v>
      </c>
      <c r="H9" s="13">
        <v>0.20506633333333335</v>
      </c>
      <c r="I9" s="13">
        <v>1.2186054073011857E-2</v>
      </c>
      <c r="J9" s="13">
        <v>0.87892766666666655</v>
      </c>
      <c r="K9" s="14">
        <v>1.6583628517752538E-2</v>
      </c>
      <c r="L9" s="23">
        <v>0.85260078941882278</v>
      </c>
      <c r="M9" s="23">
        <v>6.3283428385844748E-2</v>
      </c>
      <c r="P9" s="16"/>
      <c r="Q9" s="17"/>
      <c r="R9" s="17"/>
      <c r="S9" s="17"/>
      <c r="T9" s="17"/>
      <c r="U9" s="17"/>
      <c r="V9" s="17"/>
      <c r="W9" s="17"/>
      <c r="X9" s="17"/>
      <c r="AB9" s="28"/>
      <c r="AC9" s="28"/>
      <c r="AD9" s="31"/>
      <c r="AE9" s="31"/>
    </row>
    <row r="10" spans="1:31" x14ac:dyDescent="0.25">
      <c r="A10" s="10">
        <v>8</v>
      </c>
      <c r="B10" s="18" t="s">
        <v>40</v>
      </c>
      <c r="C10" s="8" t="s">
        <v>41</v>
      </c>
      <c r="D10" s="12">
        <v>5.3625333333333323E-2</v>
      </c>
      <c r="E10" s="12">
        <v>6.1043311885299327E-4</v>
      </c>
      <c r="F10" s="13">
        <v>1.0021503333333335</v>
      </c>
      <c r="G10" s="13">
        <v>7.9372433700129787E-3</v>
      </c>
      <c r="H10" s="13">
        <v>8.7440999999999991E-2</v>
      </c>
      <c r="I10" s="13">
        <v>7.2771247641725597E-3</v>
      </c>
      <c r="J10" s="13">
        <v>1.0469780000000002</v>
      </c>
      <c r="K10" s="14">
        <v>7.9606821885694935E-3</v>
      </c>
      <c r="L10" s="23">
        <v>1.0241021206602032</v>
      </c>
      <c r="M10" s="23">
        <v>0.39938251825139459</v>
      </c>
      <c r="P10" s="16"/>
      <c r="Q10" s="17"/>
      <c r="R10" s="17"/>
      <c r="S10" s="17"/>
      <c r="T10" s="17"/>
      <c r="U10" s="17"/>
      <c r="V10" s="17"/>
      <c r="W10" s="17"/>
      <c r="X10" s="17"/>
      <c r="AB10" s="28"/>
      <c r="AC10" s="28"/>
      <c r="AD10" s="31"/>
      <c r="AE10" s="31"/>
    </row>
    <row r="11" spans="1:31" x14ac:dyDescent="0.25">
      <c r="A11" s="10">
        <v>9</v>
      </c>
      <c r="B11" s="18" t="s">
        <v>42</v>
      </c>
      <c r="C11" s="8" t="s">
        <v>43</v>
      </c>
      <c r="D11" s="12">
        <v>1.128649</v>
      </c>
      <c r="E11" s="12">
        <v>2.4356456728943338E-2</v>
      </c>
      <c r="F11" s="13">
        <v>4.7401666666666661E-2</v>
      </c>
      <c r="G11" s="13">
        <v>2.6776209347796954E-3</v>
      </c>
      <c r="H11" s="13">
        <v>0</v>
      </c>
      <c r="I11" s="13">
        <v>0</v>
      </c>
      <c r="J11" s="13">
        <v>2.2422766666666671</v>
      </c>
      <c r="K11" s="14">
        <v>2.4503196490647083E-2</v>
      </c>
      <c r="L11" s="23">
        <v>1.4175137787140306</v>
      </c>
      <c r="M11" s="23">
        <v>0.10908238958262752</v>
      </c>
      <c r="P11" s="16"/>
      <c r="Q11" s="17"/>
      <c r="R11" s="17"/>
      <c r="S11" s="17"/>
      <c r="T11" s="17"/>
      <c r="U11" s="17"/>
      <c r="V11" s="17"/>
      <c r="W11" s="17"/>
      <c r="X11" s="17"/>
      <c r="AB11" s="28"/>
      <c r="AC11" s="28"/>
      <c r="AD11" s="31"/>
      <c r="AE11" s="31"/>
    </row>
    <row r="12" spans="1:31" x14ac:dyDescent="0.25">
      <c r="A12" s="10">
        <v>10</v>
      </c>
      <c r="B12" s="11" t="s">
        <v>66</v>
      </c>
      <c r="C12" s="9" t="s">
        <v>48</v>
      </c>
      <c r="D12" s="13">
        <v>1.1761379999999999</v>
      </c>
      <c r="E12" s="13">
        <v>2.5948893429628597E-2</v>
      </c>
      <c r="F12" s="13">
        <v>0</v>
      </c>
      <c r="G12" s="13">
        <v>0</v>
      </c>
      <c r="H12" s="13">
        <v>0</v>
      </c>
      <c r="I12" s="13">
        <v>0</v>
      </c>
      <c r="J12" s="13">
        <v>2.2898529999999999</v>
      </c>
      <c r="K12" s="14">
        <v>2.5948893429628597E-2</v>
      </c>
      <c r="L12" s="13">
        <v>2.0129985754985746</v>
      </c>
      <c r="M12" s="13">
        <v>0.11548849977439782</v>
      </c>
      <c r="O12" s="11"/>
      <c r="P12" s="11"/>
      <c r="Q12" s="17"/>
      <c r="R12" s="17"/>
      <c r="S12" s="17"/>
      <c r="T12" s="17"/>
      <c r="U12" s="17"/>
      <c r="V12" s="17"/>
      <c r="W12" s="17"/>
      <c r="X12" s="17"/>
      <c r="AB12" s="28"/>
      <c r="AC12" s="32"/>
      <c r="AD12" s="31"/>
      <c r="AE12" s="31"/>
    </row>
    <row r="13" spans="1:31" x14ac:dyDescent="0.25">
      <c r="A13" s="10">
        <v>11</v>
      </c>
      <c r="B13" s="11" t="s">
        <v>49</v>
      </c>
      <c r="C13" s="9" t="s">
        <v>50</v>
      </c>
      <c r="D13" s="13">
        <v>0.80817066666666648</v>
      </c>
      <c r="E13" s="13">
        <v>2.2566684818637051E-2</v>
      </c>
      <c r="F13" s="13">
        <v>0.37220366666666671</v>
      </c>
      <c r="G13" s="13">
        <v>1.1114575019782373E-2</v>
      </c>
      <c r="H13" s="13">
        <v>0</v>
      </c>
      <c r="I13" s="13">
        <v>0</v>
      </c>
      <c r="J13" s="13">
        <v>1.9261219999999999</v>
      </c>
      <c r="K13" s="14">
        <v>2.515529847912909E-2</v>
      </c>
      <c r="L13" s="13">
        <v>1.523412499222832</v>
      </c>
      <c r="M13" s="13">
        <v>8.8414896391350306E-2</v>
      </c>
      <c r="O13" s="11"/>
      <c r="P13" s="11"/>
      <c r="Q13" s="17"/>
      <c r="R13" s="17"/>
      <c r="S13" s="17"/>
      <c r="T13" s="17"/>
      <c r="U13" s="17"/>
      <c r="V13" s="17"/>
      <c r="W13" s="17"/>
      <c r="X13" s="17"/>
      <c r="AB13" s="28"/>
      <c r="AC13" s="32"/>
      <c r="AD13" s="31"/>
      <c r="AE13" s="31"/>
    </row>
    <row r="14" spans="1:31" x14ac:dyDescent="0.25">
      <c r="A14" s="10">
        <v>12</v>
      </c>
      <c r="B14" s="11" t="s">
        <v>51</v>
      </c>
      <c r="C14" s="11"/>
      <c r="D14" s="13">
        <v>0</v>
      </c>
      <c r="E14" s="13">
        <v>0</v>
      </c>
      <c r="F14" s="13">
        <v>0.25447900000000007</v>
      </c>
      <c r="G14" s="13">
        <v>5.3267073788598532E-3</v>
      </c>
      <c r="H14" s="13">
        <v>0.89498900000000003</v>
      </c>
      <c r="I14" s="13">
        <v>4.7847634041124042E-3</v>
      </c>
      <c r="J14" s="13">
        <v>0.19205600000000006</v>
      </c>
      <c r="K14" s="14">
        <v>5.3267073788598532E-3</v>
      </c>
      <c r="L14" s="13">
        <v>0.59954549444279581</v>
      </c>
      <c r="M14" s="13">
        <v>0.11737127873407573</v>
      </c>
      <c r="O14" s="11"/>
      <c r="P14" s="11"/>
      <c r="Q14" s="17"/>
      <c r="R14" s="17"/>
      <c r="S14" s="17"/>
      <c r="T14" s="17"/>
      <c r="U14" s="17"/>
      <c r="V14" s="17"/>
      <c r="W14" s="17"/>
      <c r="X14" s="17"/>
      <c r="AB14" s="28"/>
      <c r="AC14" s="32"/>
      <c r="AD14" s="31"/>
      <c r="AE14" s="31"/>
    </row>
    <row r="15" spans="1:31" x14ac:dyDescent="0.25">
      <c r="A15" s="10">
        <v>13</v>
      </c>
      <c r="B15" s="11" t="s">
        <v>52</v>
      </c>
      <c r="C15" s="11"/>
      <c r="D15" s="13">
        <v>0</v>
      </c>
      <c r="E15" s="13">
        <v>0</v>
      </c>
      <c r="F15" s="13">
        <v>0.146922</v>
      </c>
      <c r="G15" s="13">
        <v>3.0675145204763629E-3</v>
      </c>
      <c r="H15" s="13">
        <v>0.96741099999999991</v>
      </c>
      <c r="I15" s="13">
        <v>8.4340877100016007E-3</v>
      </c>
      <c r="J15" s="13">
        <v>8.4498999999999991E-2</v>
      </c>
      <c r="K15" s="14">
        <v>3.0675145204763629E-3</v>
      </c>
      <c r="L15" s="13">
        <v>0.54638727055286462</v>
      </c>
      <c r="M15" s="13">
        <v>1.1816968079729338E-2</v>
      </c>
      <c r="O15" s="11"/>
      <c r="P15" s="11"/>
      <c r="Q15" s="17"/>
      <c r="R15" s="17"/>
      <c r="S15" s="17"/>
      <c r="T15" s="17"/>
      <c r="U15" s="17"/>
      <c r="V15" s="17"/>
      <c r="W15" s="17"/>
      <c r="X15" s="17"/>
      <c r="AB15" s="28"/>
      <c r="AC15" s="32"/>
      <c r="AD15" s="31"/>
      <c r="AE15" s="31"/>
    </row>
    <row r="16" spans="1:31" x14ac:dyDescent="0.25">
      <c r="A16" s="10">
        <v>14</v>
      </c>
      <c r="B16" s="11" t="s">
        <v>53</v>
      </c>
      <c r="C16" s="11"/>
      <c r="D16" s="13">
        <v>0.17299999999999999</v>
      </c>
      <c r="E16" s="13">
        <v>5.7605547418051073E-2</v>
      </c>
      <c r="F16" s="13">
        <v>0.89853399999999994</v>
      </c>
      <c r="G16" s="13">
        <v>5.1482651477086278E-2</v>
      </c>
      <c r="H16" s="13">
        <v>0</v>
      </c>
      <c r="I16" s="13">
        <v>0</v>
      </c>
      <c r="J16" s="13">
        <v>1.1821110000000001</v>
      </c>
      <c r="K16" s="14">
        <v>7.725841375827272E-2</v>
      </c>
      <c r="L16" s="13">
        <v>1.1257652809321586</v>
      </c>
      <c r="M16" s="13">
        <v>2.1703370618062112E-2</v>
      </c>
      <c r="O16" s="11"/>
      <c r="P16" s="11"/>
      <c r="Q16" s="17"/>
      <c r="R16" s="17"/>
      <c r="S16" s="17"/>
      <c r="T16" s="17"/>
      <c r="U16" s="17"/>
      <c r="V16" s="17"/>
      <c r="W16" s="17"/>
      <c r="X16" s="17"/>
      <c r="AB16" s="28"/>
      <c r="AC16" s="32"/>
      <c r="AD16" s="31"/>
      <c r="AE16" s="31"/>
    </row>
    <row r="17" spans="1:31" x14ac:dyDescent="0.25">
      <c r="A17" s="10">
        <v>15</v>
      </c>
      <c r="B17" s="11" t="s">
        <v>54</v>
      </c>
      <c r="C17" s="11"/>
      <c r="D17" s="13">
        <v>0</v>
      </c>
      <c r="E17" s="13">
        <v>0</v>
      </c>
      <c r="F17" s="13">
        <v>0.16030366666666668</v>
      </c>
      <c r="G17" s="13">
        <v>7.8115062911730641E-3</v>
      </c>
      <c r="H17" s="13">
        <v>1.0176833333333335</v>
      </c>
      <c r="I17" s="13">
        <v>2.3944529055792762E-2</v>
      </c>
      <c r="J17" s="13">
        <v>9.7880666666666671E-2</v>
      </c>
      <c r="K17" s="14">
        <v>7.8115062911730641E-3</v>
      </c>
      <c r="L17" s="13">
        <v>0</v>
      </c>
      <c r="M17" s="13">
        <v>4.1469150165383363E-2</v>
      </c>
      <c r="O17" s="11"/>
      <c r="P17" s="11"/>
      <c r="Q17" s="17"/>
      <c r="R17" s="17"/>
      <c r="S17" s="17"/>
      <c r="T17" s="17"/>
      <c r="U17" s="17"/>
      <c r="V17" s="17"/>
      <c r="W17" s="17"/>
      <c r="X17" s="17"/>
      <c r="AB17" s="28"/>
      <c r="AC17" s="32"/>
      <c r="AD17" s="31"/>
      <c r="AE17" s="31"/>
    </row>
    <row r="18" spans="1:31" x14ac:dyDescent="0.25">
      <c r="A18" s="10">
        <v>16</v>
      </c>
      <c r="B18" s="11" t="s">
        <v>55</v>
      </c>
      <c r="C18" s="11"/>
      <c r="D18" s="13">
        <v>0</v>
      </c>
      <c r="E18" s="13">
        <v>0</v>
      </c>
      <c r="F18" s="13">
        <v>0.27990399999999999</v>
      </c>
      <c r="G18" s="13">
        <v>6.7874058863947916E-3</v>
      </c>
      <c r="H18" s="13">
        <v>0.88997933333333334</v>
      </c>
      <c r="I18" s="13">
        <v>3.9727684628303363E-3</v>
      </c>
      <c r="J18" s="13">
        <v>0.21748099999999998</v>
      </c>
      <c r="K18" s="14">
        <v>6.7874058863947916E-3</v>
      </c>
      <c r="L18" s="13">
        <v>0.39941527325191983</v>
      </c>
      <c r="M18" s="13">
        <v>2.8227514283337085E-2</v>
      </c>
      <c r="O18" s="11"/>
      <c r="P18" s="11"/>
      <c r="Q18" s="17"/>
      <c r="R18" s="17"/>
      <c r="S18" s="17"/>
      <c r="T18" s="17"/>
      <c r="U18" s="17"/>
      <c r="V18" s="17"/>
      <c r="W18" s="17"/>
      <c r="X18" s="17"/>
      <c r="AB18" s="28"/>
      <c r="AC18" s="32"/>
      <c r="AD18" s="31"/>
      <c r="AE18" s="31"/>
    </row>
    <row r="19" spans="1:31" x14ac:dyDescent="0.25">
      <c r="A19" s="10">
        <v>17</v>
      </c>
      <c r="B19" s="11" t="s">
        <v>56</v>
      </c>
      <c r="C19" s="11"/>
      <c r="D19" s="13">
        <v>1.1106893333333332</v>
      </c>
      <c r="E19" s="13">
        <v>5.1600157766052033E-3</v>
      </c>
      <c r="F19" s="13">
        <v>0</v>
      </c>
      <c r="G19" s="13">
        <v>0</v>
      </c>
      <c r="H19" s="13">
        <v>0</v>
      </c>
      <c r="I19" s="13">
        <v>0</v>
      </c>
      <c r="J19" s="13">
        <v>2.1589556666666665</v>
      </c>
      <c r="K19" s="14">
        <v>5.1600157766052033E-3</v>
      </c>
      <c r="L19" s="13">
        <v>1.3155203224603071</v>
      </c>
      <c r="M19" s="13">
        <v>6.2227903779701735E-2</v>
      </c>
      <c r="O19" s="11"/>
      <c r="P19" s="11"/>
      <c r="Q19" s="17"/>
      <c r="R19" s="17"/>
      <c r="S19" s="17"/>
      <c r="T19" s="17"/>
      <c r="U19" s="17"/>
      <c r="V19" s="17"/>
      <c r="W19" s="17"/>
      <c r="X19" s="17"/>
      <c r="AB19" s="28"/>
      <c r="AC19" s="32"/>
      <c r="AD19" s="31"/>
      <c r="AE19" s="31"/>
    </row>
    <row r="20" spans="1:31" x14ac:dyDescent="0.25">
      <c r="A20" s="10">
        <v>18</v>
      </c>
      <c r="B20" s="20" t="s">
        <v>57</v>
      </c>
      <c r="C20" s="20"/>
      <c r="D20" s="13">
        <v>0</v>
      </c>
      <c r="E20" s="13">
        <v>0</v>
      </c>
      <c r="F20" s="13">
        <v>0.13816700000000001</v>
      </c>
      <c r="G20" s="13">
        <v>2.645806860759953E-3</v>
      </c>
      <c r="H20" s="13">
        <v>1.0112683333333334</v>
      </c>
      <c r="I20" s="13">
        <v>8.5561023761038715E-3</v>
      </c>
      <c r="J20" s="13">
        <v>7.5744000000000006E-2</v>
      </c>
      <c r="K20" s="14">
        <v>2.645806860759953E-3</v>
      </c>
      <c r="L20" s="13">
        <v>0.58841257693953164</v>
      </c>
      <c r="M20" s="13">
        <v>3.8344740921739881E-2</v>
      </c>
      <c r="O20" s="20"/>
      <c r="P20" s="20"/>
      <c r="Q20" s="17"/>
      <c r="R20" s="17"/>
      <c r="S20" s="17"/>
      <c r="T20" s="17"/>
      <c r="U20" s="17"/>
      <c r="V20" s="17"/>
      <c r="W20" s="17"/>
      <c r="X20" s="17"/>
      <c r="AB20" s="28"/>
      <c r="AC20" s="33"/>
      <c r="AD20" s="31"/>
      <c r="AE20" s="31"/>
    </row>
    <row r="21" spans="1:31" x14ac:dyDescent="0.25">
      <c r="A21" s="10" t="s">
        <v>6</v>
      </c>
      <c r="B21" s="10" t="s">
        <v>59</v>
      </c>
      <c r="D21" s="13">
        <v>0</v>
      </c>
      <c r="E21" s="13">
        <v>0</v>
      </c>
      <c r="F21" s="13">
        <v>0.21112066666666671</v>
      </c>
      <c r="G21" s="13">
        <v>4.0300493224626227E-2</v>
      </c>
      <c r="H21" s="13">
        <v>0.95369766666666655</v>
      </c>
      <c r="I21" s="13">
        <v>1.599829550932548E-2</v>
      </c>
      <c r="J21" s="13">
        <v>0.1486976666666667</v>
      </c>
      <c r="K21" s="14">
        <v>2.549055758838293E-2</v>
      </c>
      <c r="L21" s="12">
        <v>0.45414726034911901</v>
      </c>
      <c r="M21" s="13">
        <v>0</v>
      </c>
      <c r="Q21" s="17"/>
      <c r="R21" s="17"/>
      <c r="S21" s="17"/>
      <c r="T21" s="17"/>
      <c r="U21" s="17"/>
      <c r="V21" s="17"/>
      <c r="W21" s="17"/>
      <c r="X21" s="17"/>
      <c r="AB21" s="28"/>
      <c r="AC21" s="28"/>
      <c r="AD21" s="31"/>
      <c r="AE21" s="31"/>
    </row>
    <row r="22" spans="1:31" x14ac:dyDescent="0.25">
      <c r="A22" s="10" t="s">
        <v>7</v>
      </c>
      <c r="B22" s="10" t="s">
        <v>60</v>
      </c>
      <c r="D22" s="13">
        <v>0</v>
      </c>
      <c r="E22" s="13">
        <v>0</v>
      </c>
      <c r="F22" s="13">
        <v>0.38628333333333331</v>
      </c>
      <c r="G22" s="13">
        <v>7.4911578858258207E-2</v>
      </c>
      <c r="H22" s="13">
        <v>0.75426333333333329</v>
      </c>
      <c r="I22" s="13">
        <v>5.5910410160992297E-2</v>
      </c>
      <c r="J22" s="21">
        <v>0.32386033333333331</v>
      </c>
      <c r="K22" s="14">
        <v>4.0300493224626227E-2</v>
      </c>
      <c r="L22" s="13">
        <v>0.43387194436215615</v>
      </c>
      <c r="M22" s="13">
        <v>2.7493008785819756E-2</v>
      </c>
      <c r="Q22" s="17"/>
      <c r="R22" s="17"/>
      <c r="S22" s="17"/>
      <c r="T22" s="17"/>
      <c r="U22" s="17"/>
      <c r="V22" s="17"/>
      <c r="W22" s="17"/>
      <c r="X22" s="17"/>
      <c r="AB22" s="28"/>
      <c r="AC22" s="28"/>
      <c r="AD22" s="28"/>
      <c r="AE22" s="28"/>
    </row>
    <row r="23" spans="1:31" x14ac:dyDescent="0.25">
      <c r="A23" s="10" t="s">
        <v>8</v>
      </c>
      <c r="B23" s="15" t="s">
        <v>58</v>
      </c>
      <c r="C23" s="15"/>
      <c r="D23" s="13">
        <v>0</v>
      </c>
      <c r="E23" s="13">
        <v>0</v>
      </c>
      <c r="F23" s="13">
        <v>6.2422999999999999E-2</v>
      </c>
      <c r="G23" s="13">
        <v>2.549055758838293E-2</v>
      </c>
      <c r="H23" s="13">
        <v>1.0321993333333332</v>
      </c>
      <c r="I23" s="13">
        <v>1.7328547176819514E-2</v>
      </c>
      <c r="J23" s="13">
        <v>0</v>
      </c>
      <c r="K23" s="14">
        <v>7.4911578858258207E-2</v>
      </c>
      <c r="L23" s="13">
        <v>0.67934111780388751</v>
      </c>
      <c r="M23" s="12">
        <v>1.4931317368784908E-2</v>
      </c>
      <c r="O23" s="15"/>
      <c r="P23" s="15"/>
      <c r="Q23" s="17"/>
      <c r="R23" s="17"/>
      <c r="S23" s="17"/>
      <c r="T23" s="17"/>
      <c r="U23" s="17"/>
      <c r="V23" s="17"/>
      <c r="W23" s="17"/>
      <c r="X23" s="17"/>
      <c r="AB23" s="28"/>
      <c r="AC23" s="29"/>
      <c r="AD23" s="31"/>
      <c r="AE23" s="31"/>
    </row>
    <row r="25" spans="1:31" x14ac:dyDescent="0.25">
      <c r="D25" s="22"/>
      <c r="E25" s="22"/>
      <c r="F25" s="13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FDF01A-6D45-42B9-BF37-45A5F7811FD6}">
  <dimension ref="A1:AF9"/>
  <sheetViews>
    <sheetView workbookViewId="0">
      <selection activeCell="A7" sqref="A7"/>
    </sheetView>
  </sheetViews>
  <sheetFormatPr defaultRowHeight="15" x14ac:dyDescent="0.25"/>
  <cols>
    <col min="2" max="2" width="18" customWidth="1"/>
    <col min="3" max="3" width="22.140625" customWidth="1"/>
    <col min="4" max="13" width="12.42578125" customWidth="1"/>
    <col min="15" max="15" width="12.140625" bestFit="1" customWidth="1"/>
    <col min="16" max="16" width="13.85546875" bestFit="1" customWidth="1"/>
  </cols>
  <sheetData>
    <row r="1" spans="1:32" s="7" customFormat="1" x14ac:dyDescent="0.25">
      <c r="A1" s="7" t="s">
        <v>63</v>
      </c>
      <c r="AA1" s="26"/>
      <c r="AB1" s="26"/>
      <c r="AC1" s="26"/>
      <c r="AD1" s="26"/>
      <c r="AE1" s="26"/>
      <c r="AF1" s="26"/>
    </row>
    <row r="2" spans="1:32" s="8" customFormat="1" ht="45" customHeight="1" x14ac:dyDescent="0.25">
      <c r="A2" s="8" t="s">
        <v>1</v>
      </c>
      <c r="B2" s="9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24</v>
      </c>
      <c r="J2" s="8" t="s">
        <v>25</v>
      </c>
      <c r="K2" s="8" t="s">
        <v>26</v>
      </c>
      <c r="L2" s="8" t="s">
        <v>27</v>
      </c>
      <c r="M2" s="8" t="s">
        <v>28</v>
      </c>
      <c r="Z2" s="8" t="s">
        <v>29</v>
      </c>
      <c r="AA2" s="27"/>
      <c r="AB2" s="27"/>
      <c r="AC2" s="27"/>
      <c r="AD2" s="27"/>
      <c r="AE2" s="27"/>
      <c r="AF2" s="27"/>
    </row>
    <row r="3" spans="1:32" s="10" customFormat="1" ht="45" customHeight="1" x14ac:dyDescent="0.25">
      <c r="A3" s="10">
        <v>1</v>
      </c>
      <c r="B3" s="11" t="s">
        <v>30</v>
      </c>
      <c r="C3" s="8" t="s">
        <v>31</v>
      </c>
      <c r="D3" s="1">
        <v>0.9827229999999999</v>
      </c>
      <c r="E3" s="1">
        <v>1.43734478485698E-2</v>
      </c>
      <c r="F3" s="1">
        <v>3.8420999999999997E-2</v>
      </c>
      <c r="G3" s="1">
        <v>1.7488746063937274E-3</v>
      </c>
      <c r="H3" s="1">
        <v>0</v>
      </c>
      <c r="I3" s="1">
        <v>0</v>
      </c>
      <c r="J3" s="14">
        <v>2.0038670000000001</v>
      </c>
      <c r="K3" s="14">
        <v>0.10504687613417163</v>
      </c>
      <c r="L3" s="13">
        <v>1.794672931547129</v>
      </c>
      <c r="M3" s="24">
        <v>4.6579159060513825E-2</v>
      </c>
      <c r="O3" s="15"/>
      <c r="P3" s="16"/>
      <c r="Q3" s="17"/>
      <c r="R3" s="17"/>
      <c r="S3" s="17"/>
      <c r="T3" s="17"/>
      <c r="U3" s="17"/>
      <c r="V3" s="17"/>
      <c r="W3" s="17"/>
      <c r="X3" s="17"/>
      <c r="AA3" s="28"/>
      <c r="AB3" s="28"/>
      <c r="AC3" s="29"/>
      <c r="AD3" s="30"/>
      <c r="AE3" s="31"/>
      <c r="AF3" s="28"/>
    </row>
    <row r="4" spans="1:32" s="10" customFormat="1" ht="45" customHeight="1" x14ac:dyDescent="0.25">
      <c r="A4" s="10">
        <v>2</v>
      </c>
      <c r="B4" s="11" t="s">
        <v>32</v>
      </c>
      <c r="C4" s="8" t="s">
        <v>33</v>
      </c>
      <c r="D4" s="1">
        <v>0.17165833333333333</v>
      </c>
      <c r="E4" s="1">
        <v>3.9890495503082952E-3</v>
      </c>
      <c r="F4" s="1">
        <v>0.83870733333333325</v>
      </c>
      <c r="G4" s="1">
        <v>2.3085344396952937E-3</v>
      </c>
      <c r="H4" s="1">
        <v>0</v>
      </c>
      <c r="I4" s="1">
        <v>0</v>
      </c>
      <c r="J4" s="13">
        <v>1.182024</v>
      </c>
      <c r="K4" s="14">
        <v>1.0264792597102701E-2</v>
      </c>
      <c r="L4" s="13">
        <v>1.3636366753343645</v>
      </c>
      <c r="M4" s="24">
        <v>8.4560421180437037E-2</v>
      </c>
      <c r="O4" s="15"/>
      <c r="P4" s="16"/>
      <c r="Q4" s="17"/>
      <c r="R4" s="17"/>
      <c r="S4" s="17"/>
      <c r="T4" s="17"/>
      <c r="U4" s="17"/>
      <c r="V4" s="17"/>
      <c r="W4" s="17"/>
      <c r="X4" s="17"/>
      <c r="AA4" s="28"/>
      <c r="AB4" s="28"/>
      <c r="AC4" s="29"/>
      <c r="AD4" s="31"/>
      <c r="AE4" s="31"/>
      <c r="AF4" s="28"/>
    </row>
    <row r="5" spans="1:32" s="10" customFormat="1" ht="45" customHeight="1" x14ac:dyDescent="0.25">
      <c r="A5" s="10">
        <v>10</v>
      </c>
      <c r="B5" s="11" t="s">
        <v>66</v>
      </c>
      <c r="C5" s="9" t="s">
        <v>48</v>
      </c>
      <c r="D5" s="1">
        <v>1.0099663333333333</v>
      </c>
      <c r="E5" s="1">
        <v>3.8957948673086188E-3</v>
      </c>
      <c r="F5" s="1">
        <v>0</v>
      </c>
      <c r="G5" s="1">
        <v>0</v>
      </c>
      <c r="H5" s="1">
        <v>0</v>
      </c>
      <c r="I5" s="1">
        <v>0</v>
      </c>
      <c r="J5" s="13">
        <v>2.019932666666667</v>
      </c>
      <c r="K5" s="14">
        <v>7.5886088240740886E-3</v>
      </c>
      <c r="L5" s="13">
        <v>2.254852950857444</v>
      </c>
      <c r="M5" s="25">
        <v>5.245723866618094E-2</v>
      </c>
      <c r="O5" s="15"/>
      <c r="P5" s="16"/>
      <c r="Q5" s="17"/>
      <c r="R5" s="17"/>
      <c r="S5" s="17"/>
      <c r="T5" s="17"/>
      <c r="U5" s="17"/>
      <c r="V5" s="17"/>
      <c r="W5" s="17"/>
      <c r="X5" s="17"/>
      <c r="AA5" s="28"/>
      <c r="AB5" s="28"/>
      <c r="AC5" s="32"/>
      <c r="AD5" s="31"/>
      <c r="AE5" s="31"/>
      <c r="AF5" s="28"/>
    </row>
    <row r="6" spans="1:32" s="10" customFormat="1" ht="45" customHeight="1" x14ac:dyDescent="0.25">
      <c r="A6" s="10">
        <v>11</v>
      </c>
      <c r="B6" s="11" t="s">
        <v>49</v>
      </c>
      <c r="C6" s="9" t="s">
        <v>50</v>
      </c>
      <c r="D6" s="1">
        <v>0.29637966666666665</v>
      </c>
      <c r="E6" s="1">
        <v>1.8061457880228251E-2</v>
      </c>
      <c r="F6" s="1">
        <v>0.747977</v>
      </c>
      <c r="G6" s="1">
        <v>1.6609105078239466E-2</v>
      </c>
      <c r="H6" s="1">
        <v>0</v>
      </c>
      <c r="I6" s="1">
        <v>0</v>
      </c>
      <c r="J6" s="13">
        <v>1.3407363333333333</v>
      </c>
      <c r="K6" s="14">
        <v>0.17971723545786905</v>
      </c>
      <c r="L6" s="13">
        <v>1.4775887890457851</v>
      </c>
      <c r="M6" s="25">
        <v>8.730644859505432E-2</v>
      </c>
      <c r="O6" s="15"/>
      <c r="P6" s="16"/>
      <c r="Q6" s="17"/>
      <c r="R6" s="17"/>
      <c r="S6" s="17"/>
      <c r="T6" s="17"/>
      <c r="U6" s="17"/>
      <c r="V6" s="17"/>
      <c r="W6" s="17"/>
      <c r="X6" s="17"/>
      <c r="AA6" s="28"/>
      <c r="AB6" s="28"/>
      <c r="AC6" s="32"/>
      <c r="AD6" s="31"/>
      <c r="AE6" s="31"/>
      <c r="AF6" s="28"/>
    </row>
    <row r="7" spans="1:32" x14ac:dyDescent="0.25">
      <c r="B7" s="10" t="s">
        <v>59</v>
      </c>
      <c r="D7" s="1">
        <v>0</v>
      </c>
      <c r="E7" s="1">
        <v>0</v>
      </c>
      <c r="F7" s="1">
        <v>0</v>
      </c>
      <c r="G7" s="1">
        <v>0</v>
      </c>
      <c r="H7" s="1">
        <v>0.9521493333333334</v>
      </c>
      <c r="I7" s="1">
        <v>1.6853380061028773E-2</v>
      </c>
      <c r="J7" s="1">
        <v>0</v>
      </c>
      <c r="K7" s="1">
        <v>0</v>
      </c>
      <c r="L7" s="1">
        <v>0</v>
      </c>
      <c r="M7" s="34">
        <v>3.1695337000927248E-2</v>
      </c>
      <c r="AA7" s="2"/>
      <c r="AB7" s="2"/>
      <c r="AC7" s="2"/>
      <c r="AD7" s="2"/>
      <c r="AE7" s="2"/>
      <c r="AF7" s="2"/>
    </row>
    <row r="8" spans="1:32" x14ac:dyDescent="0.25">
      <c r="B8" s="10" t="s">
        <v>60</v>
      </c>
      <c r="D8" s="1">
        <v>1.6691666666666667E-2</v>
      </c>
      <c r="E8" s="1">
        <v>4.8917332003803814E-4</v>
      </c>
      <c r="F8" s="1">
        <v>0.54736033333333345</v>
      </c>
      <c r="G8" s="1">
        <v>4.1648904591882136E-3</v>
      </c>
      <c r="H8" s="1">
        <v>0.43052666666666672</v>
      </c>
      <c r="I8" s="1">
        <v>5.4043130649235804E-3</v>
      </c>
      <c r="J8" s="1">
        <v>0.58074366666666677</v>
      </c>
      <c r="K8" s="1">
        <v>4.2845357277067325E-3</v>
      </c>
      <c r="L8" s="1">
        <v>1.0042940763415731</v>
      </c>
      <c r="M8" s="34">
        <v>8.1337016944777407E-2</v>
      </c>
      <c r="AA8" s="2"/>
      <c r="AB8" s="2"/>
      <c r="AC8" s="2"/>
      <c r="AD8" s="2"/>
      <c r="AE8" s="2"/>
      <c r="AF8" s="2"/>
    </row>
    <row r="9" spans="1:32" x14ac:dyDescent="0.25">
      <c r="AA9" s="2"/>
      <c r="AB9" s="2"/>
      <c r="AC9" s="2"/>
      <c r="AD9" s="2"/>
      <c r="AE9" s="2"/>
      <c r="AF9" s="2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B8A2B9-65DB-4419-8F9D-BB2787EF0A32}">
  <dimension ref="A1:AF8"/>
  <sheetViews>
    <sheetView topLeftCell="A4" workbookViewId="0">
      <selection activeCell="G16" sqref="G16"/>
    </sheetView>
  </sheetViews>
  <sheetFormatPr defaultRowHeight="15" x14ac:dyDescent="0.25"/>
  <cols>
    <col min="1" max="1" width="14.7109375" customWidth="1"/>
    <col min="2" max="3" width="19.140625" customWidth="1"/>
    <col min="4" max="13" width="10.42578125" customWidth="1"/>
  </cols>
  <sheetData>
    <row r="1" spans="1:32" s="7" customFormat="1" x14ac:dyDescent="0.25">
      <c r="A1" s="7" t="s">
        <v>65</v>
      </c>
      <c r="AA1" s="26"/>
      <c r="AB1" s="26"/>
      <c r="AC1" s="26"/>
      <c r="AD1" s="26"/>
      <c r="AE1" s="26"/>
      <c r="AF1" s="26"/>
    </row>
    <row r="2" spans="1:32" s="8" customFormat="1" ht="42.75" customHeight="1" x14ac:dyDescent="0.25">
      <c r="A2" s="8" t="s">
        <v>1</v>
      </c>
      <c r="B2" s="9" t="s">
        <v>17</v>
      </c>
      <c r="C2" s="8" t="s">
        <v>18</v>
      </c>
      <c r="D2" s="8" t="s">
        <v>19</v>
      </c>
      <c r="E2" s="8" t="s">
        <v>20</v>
      </c>
      <c r="F2" s="8" t="s">
        <v>21</v>
      </c>
      <c r="G2" s="8" t="s">
        <v>22</v>
      </c>
      <c r="H2" s="8" t="s">
        <v>23</v>
      </c>
      <c r="I2" s="8" t="s">
        <v>24</v>
      </c>
      <c r="J2" s="8" t="s">
        <v>25</v>
      </c>
      <c r="K2" s="8" t="s">
        <v>26</v>
      </c>
      <c r="L2" s="8" t="s">
        <v>27</v>
      </c>
      <c r="M2" s="8" t="s">
        <v>28</v>
      </c>
      <c r="Z2" s="8" t="s">
        <v>29</v>
      </c>
      <c r="AA2" s="27"/>
      <c r="AB2" s="27"/>
      <c r="AC2" s="27"/>
      <c r="AD2" s="27"/>
      <c r="AE2" s="27"/>
      <c r="AF2" s="27"/>
    </row>
    <row r="3" spans="1:32" s="10" customFormat="1" ht="42.75" customHeight="1" x14ac:dyDescent="0.25">
      <c r="A3" s="10">
        <v>1</v>
      </c>
      <c r="B3" s="11" t="s">
        <v>30</v>
      </c>
      <c r="C3" s="8" t="s">
        <v>31</v>
      </c>
      <c r="D3" s="12">
        <v>0.34375099999999997</v>
      </c>
      <c r="E3" s="12">
        <v>4.4446647105140418E-3</v>
      </c>
      <c r="F3" s="13">
        <v>0.68517633333333339</v>
      </c>
      <c r="G3" s="13">
        <v>1.516122322400631E-2</v>
      </c>
      <c r="H3" s="13">
        <v>0</v>
      </c>
      <c r="I3" s="13">
        <v>0</v>
      </c>
      <c r="J3" s="14">
        <v>1.3726783333333332</v>
      </c>
      <c r="K3" s="14">
        <v>1.579929536520655E-2</v>
      </c>
      <c r="L3" s="13">
        <v>1.0787344195461568</v>
      </c>
      <c r="M3" s="24">
        <v>2.2685771882368179E-2</v>
      </c>
      <c r="O3" s="15"/>
      <c r="P3" s="16"/>
      <c r="Q3" s="17"/>
      <c r="R3" s="17"/>
      <c r="S3" s="17"/>
      <c r="T3" s="17"/>
      <c r="U3" s="17"/>
      <c r="V3" s="17"/>
      <c r="W3" s="17"/>
      <c r="X3" s="17"/>
      <c r="AA3" s="28"/>
      <c r="AB3" s="28"/>
      <c r="AC3" s="29"/>
      <c r="AD3" s="30"/>
      <c r="AE3" s="31"/>
      <c r="AF3" s="28"/>
    </row>
    <row r="4" spans="1:32" s="10" customFormat="1" ht="42.75" customHeight="1" x14ac:dyDescent="0.25">
      <c r="A4" s="10">
        <v>2</v>
      </c>
      <c r="B4" s="11" t="s">
        <v>32</v>
      </c>
      <c r="C4" s="8" t="s">
        <v>33</v>
      </c>
      <c r="D4" s="12">
        <v>0.43659766666666661</v>
      </c>
      <c r="E4" s="12">
        <v>4.4352253460642052E-3</v>
      </c>
      <c r="F4" s="13">
        <v>0.55708533333333332</v>
      </c>
      <c r="G4" s="13">
        <v>1.1160612723787631E-2</v>
      </c>
      <c r="H4" s="13">
        <v>0</v>
      </c>
      <c r="I4" s="13">
        <v>0</v>
      </c>
      <c r="J4" s="13">
        <v>1.4302806666666665</v>
      </c>
      <c r="K4" s="14">
        <v>1.2009600336428382E-2</v>
      </c>
      <c r="L4" s="13">
        <v>0.79184717687864037</v>
      </c>
      <c r="M4" s="24">
        <v>0.10635888718943397</v>
      </c>
      <c r="O4" s="15"/>
      <c r="P4" s="16"/>
      <c r="Q4" s="17"/>
      <c r="R4" s="17"/>
      <c r="S4" s="17"/>
      <c r="T4" s="17"/>
      <c r="U4" s="17"/>
      <c r="V4" s="17"/>
      <c r="W4" s="17"/>
      <c r="X4" s="17"/>
      <c r="AA4" s="28"/>
      <c r="AB4" s="28"/>
      <c r="AC4" s="29"/>
      <c r="AD4" s="31"/>
      <c r="AE4" s="31"/>
      <c r="AF4" s="28"/>
    </row>
    <row r="5" spans="1:32" s="10" customFormat="1" ht="42.75" customHeight="1" x14ac:dyDescent="0.25">
      <c r="A5" s="10">
        <v>10</v>
      </c>
      <c r="B5" s="11" t="s">
        <v>66</v>
      </c>
      <c r="C5" s="9" t="s">
        <v>48</v>
      </c>
      <c r="D5" s="13">
        <v>0.99318266666666655</v>
      </c>
      <c r="E5" s="13">
        <v>1.2161665060222506E-2</v>
      </c>
      <c r="F5" s="13">
        <v>0</v>
      </c>
      <c r="G5" s="13">
        <v>0</v>
      </c>
      <c r="H5" s="13">
        <v>0</v>
      </c>
      <c r="I5" s="13">
        <v>0</v>
      </c>
      <c r="J5" s="13">
        <v>1.9863653333333333</v>
      </c>
      <c r="K5" s="14">
        <v>1.2161665060222506E-2</v>
      </c>
      <c r="L5" s="13">
        <v>1.441097507047689</v>
      </c>
      <c r="M5" s="25">
        <v>2.6097096811729989E-2</v>
      </c>
      <c r="O5" s="11"/>
      <c r="P5" s="11"/>
      <c r="Q5" s="17"/>
      <c r="R5" s="17"/>
      <c r="S5" s="17"/>
      <c r="T5" s="17"/>
      <c r="U5" s="17"/>
      <c r="V5" s="17"/>
      <c r="W5" s="17"/>
      <c r="X5" s="17"/>
      <c r="AA5" s="28"/>
      <c r="AB5" s="28"/>
      <c r="AC5" s="32"/>
      <c r="AD5" s="31"/>
      <c r="AE5" s="31"/>
      <c r="AF5" s="28"/>
    </row>
    <row r="6" spans="1:32" s="10" customFormat="1" ht="42.75" customHeight="1" x14ac:dyDescent="0.25">
      <c r="A6" s="10">
        <v>11</v>
      </c>
      <c r="B6" s="11" t="s">
        <v>49</v>
      </c>
      <c r="C6" s="9" t="s">
        <v>50</v>
      </c>
      <c r="D6" s="13">
        <v>4.098566666666667E-2</v>
      </c>
      <c r="E6" s="13">
        <v>1.0734020078099215E-3</v>
      </c>
      <c r="F6" s="13">
        <v>0.947793</v>
      </c>
      <c r="G6" s="13">
        <v>8.6752427407601213E-3</v>
      </c>
      <c r="H6" s="13">
        <v>2.6149666666666665E-2</v>
      </c>
      <c r="I6" s="13">
        <v>2.8630444719124027E-3</v>
      </c>
      <c r="J6" s="13">
        <v>1.0297643333333333</v>
      </c>
      <c r="K6" s="14">
        <v>8.741397398670395E-3</v>
      </c>
      <c r="L6" s="13">
        <v>0.86116979277704853</v>
      </c>
      <c r="M6" s="25">
        <v>5.5078444441652899E-2</v>
      </c>
      <c r="O6" s="11"/>
      <c r="P6" s="11"/>
      <c r="Q6" s="17"/>
      <c r="R6" s="17"/>
      <c r="S6" s="17"/>
      <c r="T6" s="17"/>
      <c r="U6" s="17"/>
      <c r="V6" s="17"/>
      <c r="W6" s="17"/>
      <c r="X6" s="17"/>
      <c r="AA6" s="28"/>
      <c r="AB6" s="28"/>
      <c r="AC6" s="32"/>
      <c r="AD6" s="31"/>
      <c r="AE6" s="31"/>
      <c r="AF6" s="28"/>
    </row>
    <row r="7" spans="1:32" ht="42.75" customHeight="1" x14ac:dyDescent="0.25">
      <c r="A7" s="38"/>
      <c r="B7" s="10" t="s">
        <v>59</v>
      </c>
      <c r="C7" s="38"/>
      <c r="D7" s="23">
        <v>0</v>
      </c>
      <c r="E7" s="23">
        <v>0</v>
      </c>
      <c r="F7" s="23">
        <v>0</v>
      </c>
      <c r="G7" s="23">
        <v>0</v>
      </c>
      <c r="H7" s="23">
        <v>0.95105499999999998</v>
      </c>
      <c r="I7" s="23">
        <v>1.1794441541581265E-2</v>
      </c>
      <c r="J7" s="23">
        <v>0</v>
      </c>
      <c r="K7" s="23">
        <v>0</v>
      </c>
      <c r="L7" s="23">
        <v>0</v>
      </c>
      <c r="M7" s="23">
        <v>0</v>
      </c>
    </row>
    <row r="8" spans="1:32" ht="42.75" customHeight="1" x14ac:dyDescent="0.25">
      <c r="A8" s="38"/>
      <c r="B8" s="10" t="s">
        <v>60</v>
      </c>
      <c r="C8" s="38"/>
      <c r="D8" s="23">
        <v>0</v>
      </c>
      <c r="E8" s="23">
        <v>0</v>
      </c>
      <c r="F8" s="23">
        <v>0.16452799999999998</v>
      </c>
      <c r="G8" s="23">
        <v>5.6447674885684899E-4</v>
      </c>
      <c r="H8" s="23">
        <v>0.95707566666666666</v>
      </c>
      <c r="I8" s="23">
        <v>3.4138694050614856E-3</v>
      </c>
      <c r="J8" s="23">
        <v>0.16452800000000001</v>
      </c>
      <c r="K8" s="23">
        <v>5.6447674885684899E-4</v>
      </c>
      <c r="L8" s="23">
        <v>0.49671799453590637</v>
      </c>
      <c r="M8" s="34">
        <v>9.8895704073793667E-3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HPLC pH 8, 37°C</vt:lpstr>
      <vt:lpstr>HPLC pH 8, 50°C</vt:lpstr>
      <vt:lpstr>HPLC pH 7.1, 37°C</vt:lpstr>
      <vt:lpstr>Summary HPLC</vt:lpstr>
      <vt:lpstr>Summary pH8 37°C</vt:lpstr>
      <vt:lpstr>Summary pH8 50°C</vt:lpstr>
      <vt:lpstr>Summary pH7.1 37°C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Jessica Lusty</dc:creator>
  <cp:lastModifiedBy>Jessica Lusty</cp:lastModifiedBy>
  <dcterms:created xsi:type="dcterms:W3CDTF">2021-09-13T03:41:31Z</dcterms:created>
  <dcterms:modified xsi:type="dcterms:W3CDTF">2021-09-27T13:52:21Z</dcterms:modified>
</cp:coreProperties>
</file>